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5480" windowHeight="8130" activeTab="3"/>
  </bookViews>
  <sheets>
    <sheet name="soal 1" sheetId="1" r:id="rId1"/>
    <sheet name="jns plg" sheetId="4" r:id="rId2"/>
    <sheet name="jns brg" sheetId="3" r:id="rId3"/>
    <sheet name="jns film" sheetId="5" r:id="rId4"/>
    <sheet name="Discount" sheetId="6" r:id="rId5"/>
    <sheet name="Hsl Akhir" sheetId="7" r:id="rId6"/>
    <sheet name="Soal 2" sheetId="8" r:id="rId7"/>
    <sheet name="Sheet2" sheetId="2" r:id="rId8"/>
  </sheets>
  <calcPr calcId="124519"/>
</workbook>
</file>

<file path=xl/calcChain.xml><?xml version="1.0" encoding="utf-8"?>
<calcChain xmlns="http://schemas.openxmlformats.org/spreadsheetml/2006/main">
  <c r="F6" i="8"/>
  <c r="F7"/>
  <c r="F8"/>
  <c r="F9"/>
  <c r="F10"/>
  <c r="F11"/>
  <c r="F12"/>
  <c r="F5"/>
  <c r="E6"/>
  <c r="E7"/>
  <c r="E8"/>
  <c r="E9"/>
  <c r="E10"/>
  <c r="E11"/>
  <c r="E12"/>
  <c r="E5"/>
  <c r="K13" i="7"/>
  <c r="J13"/>
  <c r="I13"/>
  <c r="H13"/>
  <c r="L13" s="1"/>
  <c r="K12"/>
  <c r="J12"/>
  <c r="I12"/>
  <c r="H12"/>
  <c r="L12" s="1"/>
  <c r="K11"/>
  <c r="J11"/>
  <c r="I11"/>
  <c r="H11"/>
  <c r="L11" s="1"/>
  <c r="K10"/>
  <c r="J10"/>
  <c r="I10"/>
  <c r="H10"/>
  <c r="L10" s="1"/>
  <c r="K9"/>
  <c r="J9"/>
  <c r="I9"/>
  <c r="H9"/>
  <c r="L9" s="1"/>
  <c r="K8"/>
  <c r="J8"/>
  <c r="I8"/>
  <c r="H8"/>
  <c r="L8" s="1"/>
  <c r="K7"/>
  <c r="J7"/>
  <c r="I7"/>
  <c r="H7"/>
  <c r="L7" s="1"/>
  <c r="K6"/>
  <c r="J6"/>
  <c r="I6"/>
  <c r="H6"/>
  <c r="L6" s="1"/>
  <c r="L14" s="1"/>
  <c r="K13" i="6"/>
  <c r="J13"/>
  <c r="I13"/>
  <c r="H13"/>
  <c r="K12"/>
  <c r="J12"/>
  <c r="I12"/>
  <c r="H12"/>
  <c r="K11"/>
  <c r="J11"/>
  <c r="I11"/>
  <c r="H11"/>
  <c r="K10"/>
  <c r="J10"/>
  <c r="I10"/>
  <c r="H10"/>
  <c r="K9"/>
  <c r="J9"/>
  <c r="I9"/>
  <c r="H9"/>
  <c r="K8"/>
  <c r="J8"/>
  <c r="I8"/>
  <c r="H8"/>
  <c r="K7"/>
  <c r="J7"/>
  <c r="I7"/>
  <c r="H7"/>
  <c r="K6"/>
  <c r="J6"/>
  <c r="I6"/>
  <c r="H6"/>
  <c r="I13" i="5"/>
  <c r="H13"/>
  <c r="I12"/>
  <c r="H12"/>
  <c r="I11"/>
  <c r="H11"/>
  <c r="I10"/>
  <c r="H10"/>
  <c r="I9"/>
  <c r="H9"/>
  <c r="I8"/>
  <c r="H8"/>
  <c r="I7"/>
  <c r="H7"/>
  <c r="I6"/>
  <c r="H6"/>
  <c r="H13" i="3"/>
  <c r="H12"/>
  <c r="H11"/>
  <c r="H10"/>
  <c r="H9"/>
  <c r="H8"/>
  <c r="H7"/>
  <c r="H6"/>
  <c r="C13" i="2"/>
  <c r="C12"/>
  <c r="C11"/>
  <c r="C10"/>
  <c r="C9"/>
  <c r="C8"/>
  <c r="C7"/>
  <c r="C5"/>
  <c r="C4"/>
  <c r="C3"/>
  <c r="C6"/>
  <c r="M6" i="7" l="1"/>
  <c r="M7"/>
  <c r="M8"/>
  <c r="M9"/>
  <c r="M10"/>
  <c r="M11"/>
  <c r="M12"/>
  <c r="M13"/>
  <c r="K14"/>
  <c r="M14" l="1"/>
</calcChain>
</file>

<file path=xl/sharedStrings.xml><?xml version="1.0" encoding="utf-8"?>
<sst xmlns="http://schemas.openxmlformats.org/spreadsheetml/2006/main" count="522" uniqueCount="119">
  <si>
    <t>NO</t>
  </si>
  <si>
    <t>KODE PELANGGAN</t>
  </si>
  <si>
    <t>LAPORAN RENTAL VCD / DVD</t>
  </si>
  <si>
    <t>" REFRESH ENTERTAINMENT "</t>
  </si>
  <si>
    <t>KODE BARANG</t>
  </si>
  <si>
    <t>JENIS FILM</t>
  </si>
  <si>
    <t>KODE      PELANGGAN</t>
  </si>
  <si>
    <t>KODE     BARANG</t>
  </si>
  <si>
    <t>KODE               JENIS FILM</t>
  </si>
  <si>
    <t>NAMA PELANGGAN</t>
  </si>
  <si>
    <t>JENIS PELANGGAN</t>
  </si>
  <si>
    <t>JENIS BARANG</t>
  </si>
  <si>
    <t>JENIS         FILM</t>
  </si>
  <si>
    <t>DISCOUNT</t>
  </si>
  <si>
    <t>TOTAL BIAYA</t>
  </si>
  <si>
    <t>JUMLAH</t>
  </si>
  <si>
    <t>ATURAN</t>
  </si>
  <si>
    <t>LAMA     PINJAM</t>
  </si>
  <si>
    <t>BESAR DISCOUNT</t>
  </si>
  <si>
    <t>Universitas</t>
  </si>
  <si>
    <t>Komputer</t>
  </si>
  <si>
    <t>Indonesia</t>
  </si>
  <si>
    <t>MICROSOFT</t>
  </si>
  <si>
    <t>Fungsi String</t>
  </si>
  <si>
    <t>INDONESIA</t>
  </si>
  <si>
    <t>BELAJAR</t>
  </si>
  <si>
    <t>=LEFT(A11,4)</t>
  </si>
  <si>
    <t>=RIGHT(A11,4)</t>
  </si>
  <si>
    <t>=MID(A11,2,3)</t>
  </si>
  <si>
    <t>Rubby Yanto</t>
  </si>
  <si>
    <t>Rini Novianty</t>
  </si>
  <si>
    <t>Bobby Rahmat</t>
  </si>
  <si>
    <t>Agnia Dini</t>
  </si>
  <si>
    <t>Rika Destriani</t>
  </si>
  <si>
    <t>Novi Novianti</t>
  </si>
  <si>
    <t>Aisyah Putri</t>
  </si>
  <si>
    <t>Riandi Ramadhani</t>
  </si>
  <si>
    <t>MB</t>
  </si>
  <si>
    <t>Member</t>
  </si>
  <si>
    <t>RG</t>
  </si>
  <si>
    <t>Reguler</t>
  </si>
  <si>
    <t>Perdana</t>
  </si>
  <si>
    <t>PD</t>
  </si>
  <si>
    <t>MB-001</t>
  </si>
  <si>
    <t>RG-090</t>
  </si>
  <si>
    <t>MB-030</t>
  </si>
  <si>
    <t>PD-023</t>
  </si>
  <si>
    <t>RG-033</t>
  </si>
  <si>
    <t>PD-012</t>
  </si>
  <si>
    <t>MB-005</t>
  </si>
  <si>
    <t>MB-010</t>
  </si>
  <si>
    <t>VCD</t>
  </si>
  <si>
    <t>DVD</t>
  </si>
  <si>
    <t>01-VCD</t>
  </si>
  <si>
    <t>03-DVD</t>
  </si>
  <si>
    <t>09-DVD</t>
  </si>
  <si>
    <t>11-VCD</t>
  </si>
  <si>
    <t>99-DVD</t>
  </si>
  <si>
    <t>34-VCD</t>
  </si>
  <si>
    <t>12-VCD</t>
  </si>
  <si>
    <t>12-DVD</t>
  </si>
  <si>
    <t>Compact Disk</t>
  </si>
  <si>
    <t>Video Disk</t>
  </si>
  <si>
    <t>JENIS      BARANG</t>
  </si>
  <si>
    <t>KODE JENIS      FILM</t>
  </si>
  <si>
    <t>KLS</t>
  </si>
  <si>
    <t>Kolosal</t>
  </si>
  <si>
    <t>DRM</t>
  </si>
  <si>
    <t>Drama</t>
  </si>
  <si>
    <t>KRT</t>
  </si>
  <si>
    <t>Kartun</t>
  </si>
  <si>
    <t>ACT</t>
  </si>
  <si>
    <t>Action</t>
  </si>
  <si>
    <t>01-KLS-01</t>
  </si>
  <si>
    <t>03-ACT-02</t>
  </si>
  <si>
    <t>09-ACT-01</t>
  </si>
  <si>
    <t>11-DRM-03</t>
  </si>
  <si>
    <t>99-KRT-05</t>
  </si>
  <si>
    <t>34-KLS-02</t>
  </si>
  <si>
    <t>12-KRT-12</t>
  </si>
  <si>
    <t>12-DRM-21</t>
  </si>
  <si>
    <t>BIAYA       (/Hari = 1250)</t>
  </si>
  <si>
    <t xml:space="preserve">                                                                                                                        =IF(LEFT(C6;2)="MB";"Member"; IF(LEFT(C6;2)="RG";"Reguler";"Perdana"))</t>
  </si>
  <si>
    <t xml:space="preserve">                                                                                    =IF(RIGHT(E6;3)="VCD";"Compact Disk";"Video Disk")</t>
  </si>
  <si>
    <t xml:space="preserve">                                                                                                                                                                                                       =IF(MID(F6;4;3)="KLS";"Kolosal"; IF(MID(F6;4;3)="DRM";"Drama"; IF(MID(F6;4;3)="KRT";"Kartun";"Action")))</t>
  </si>
  <si>
    <t xml:space="preserve">                                                                                     =IF(H6="Member";K6*10%; IF(H6 = "Reguler";K6*5%; 0))</t>
  </si>
  <si>
    <t>DAFTAR NAMA MAHASISWA/I</t>
  </si>
  <si>
    <t>UNIVERSITAS KOMPUTER INDONESIA (UNIKOM) BANDUNG</t>
  </si>
  <si>
    <t>NIM</t>
  </si>
  <si>
    <t>KELAS</t>
  </si>
  <si>
    <t>FAKULTAS</t>
  </si>
  <si>
    <t>PROGRAM STUDI</t>
  </si>
  <si>
    <t>TAHUN MASUK</t>
  </si>
  <si>
    <t>TINGKAT</t>
  </si>
  <si>
    <t>Teknik</t>
  </si>
  <si>
    <t>Ekonomi</t>
  </si>
  <si>
    <t>Sospol</t>
  </si>
  <si>
    <t>Desain</t>
  </si>
  <si>
    <t>Hukum</t>
  </si>
  <si>
    <t>Akuntansi</t>
  </si>
  <si>
    <t>DKV</t>
  </si>
  <si>
    <t>Manajemen</t>
  </si>
  <si>
    <t>09</t>
  </si>
  <si>
    <t>07</t>
  </si>
  <si>
    <t>08</t>
  </si>
  <si>
    <t>10</t>
  </si>
  <si>
    <t>Ilmu Hukum</t>
  </si>
  <si>
    <t>1-DKV-5</t>
  </si>
  <si>
    <t>2-MI-2</t>
  </si>
  <si>
    <t>2-DKV-3</t>
  </si>
  <si>
    <t>3-IH-1</t>
  </si>
  <si>
    <t>4-IH-1</t>
  </si>
  <si>
    <t>4-MN-3</t>
  </si>
  <si>
    <t>1-AK-2</t>
  </si>
  <si>
    <t>2-MN-1</t>
  </si>
  <si>
    <t>Fakultas</t>
  </si>
  <si>
    <t>No Urut</t>
  </si>
  <si>
    <t>Tahun Masuk</t>
  </si>
  <si>
    <t>Prodi</t>
  </si>
</sst>
</file>

<file path=xl/styles.xml><?xml version="1.0" encoding="utf-8"?>
<styleSheet xmlns="http://schemas.openxmlformats.org/spreadsheetml/2006/main">
  <numFmts count="1">
    <numFmt numFmtId="42" formatCode="_(&quot;Rp&quot;* #,##0_);_(&quot;Rp&quot;* \(#,##0\);_(&quot;Rp&quot;* &quot;-&quot;_);_(@_)"/>
  </numFmts>
  <fonts count="15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  <font>
      <b/>
      <sz val="12"/>
      <color rgb="FFFF0000"/>
      <name val="Cambria"/>
      <family val="1"/>
      <scheme val="major"/>
    </font>
    <font>
      <b/>
      <sz val="12"/>
      <color rgb="FFFF0000"/>
      <name val="Abtechia"/>
    </font>
    <font>
      <b/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9"/>
      <color rgb="FFFF0000"/>
      <name val="Arial"/>
      <family val="2"/>
    </font>
    <font>
      <b/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42" fontId="1" fillId="0" borderId="0" applyFont="0" applyFill="0" applyBorder="0" applyAlignment="0" applyProtection="0"/>
  </cellStyleXfs>
  <cellXfs count="39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2" fillId="2" borderId="1" xfId="1" applyBorder="1" applyAlignment="1">
      <alignment horizontal="center"/>
    </xf>
    <xf numFmtId="0" fontId="7" fillId="4" borderId="1" xfId="3" applyFont="1" applyBorder="1" applyAlignment="1">
      <alignment horizontal="center"/>
    </xf>
    <xf numFmtId="0" fontId="2" fillId="5" borderId="1" xfId="4" applyBorder="1" applyAlignment="1">
      <alignment horizontal="center"/>
    </xf>
    <xf numFmtId="0" fontId="0" fillId="0" borderId="0" xfId="0" quotePrefix="1"/>
    <xf numFmtId="0" fontId="9" fillId="0" borderId="0" xfId="0" applyFont="1" applyAlignment="1">
      <alignment horizontal="center"/>
    </xf>
    <xf numFmtId="0" fontId="10" fillId="0" borderId="0" xfId="0" applyFont="1"/>
    <xf numFmtId="0" fontId="10" fillId="0" borderId="0" xfId="0" quotePrefix="1" applyFont="1"/>
    <xf numFmtId="0" fontId="9" fillId="0" borderId="1" xfId="0" applyFont="1" applyBorder="1" applyAlignment="1">
      <alignment horizontal="center"/>
    </xf>
    <xf numFmtId="0" fontId="0" fillId="0" borderId="0" xfId="0" applyBorder="1"/>
    <xf numFmtId="0" fontId="9" fillId="0" borderId="1" xfId="0" applyFont="1" applyBorder="1" applyAlignment="1">
      <alignment horizontal="center" vertical="center"/>
    </xf>
    <xf numFmtId="42" fontId="0" fillId="0" borderId="1" xfId="6" applyFont="1" applyBorder="1" applyAlignment="1">
      <alignment horizontal="center"/>
    </xf>
    <xf numFmtId="9" fontId="9" fillId="0" borderId="1" xfId="0" applyNumberFormat="1" applyFont="1" applyBorder="1" applyAlignment="1">
      <alignment horizontal="center"/>
    </xf>
    <xf numFmtId="42" fontId="0" fillId="0" borderId="1" xfId="0" applyNumberFormat="1" applyBorder="1"/>
    <xf numFmtId="42" fontId="0" fillId="0" borderId="0" xfId="0" applyNumberFormat="1"/>
    <xf numFmtId="42" fontId="11" fillId="0" borderId="1" xfId="0" applyNumberFormat="1" applyFont="1" applyBorder="1"/>
    <xf numFmtId="0" fontId="12" fillId="0" borderId="1" xfId="0" applyFont="1" applyBorder="1" applyAlignment="1">
      <alignment horizontal="center"/>
    </xf>
    <xf numFmtId="42" fontId="12" fillId="0" borderId="1" xfId="6" applyFont="1" applyBorder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2" fillId="4" borderId="1" xfId="3" applyBorder="1" applyAlignment="1">
      <alignment horizontal="center"/>
    </xf>
    <xf numFmtId="0" fontId="9" fillId="0" borderId="1" xfId="0" quotePrefix="1" applyFont="1" applyBorder="1" applyAlignment="1">
      <alignment horizontal="center"/>
    </xf>
    <xf numFmtId="49" fontId="9" fillId="0" borderId="1" xfId="0" applyNumberFormat="1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5" fillId="3" borderId="1" xfId="2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3" borderId="1" xfId="2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2" fillId="6" borderId="1" xfId="5" applyBorder="1" applyAlignment="1">
      <alignment horizontal="center" wrapText="1"/>
    </xf>
    <xf numFmtId="0" fontId="2" fillId="6" borderId="2" xfId="5" applyBorder="1" applyAlignment="1">
      <alignment horizontal="center" vertical="center"/>
    </xf>
    <xf numFmtId="0" fontId="2" fillId="6" borderId="3" xfId="5" applyBorder="1" applyAlignment="1">
      <alignment horizontal="center" vertical="center"/>
    </xf>
    <xf numFmtId="0" fontId="2" fillId="2" borderId="4" xfId="1" applyBorder="1" applyAlignment="1">
      <alignment horizontal="center" vertical="center"/>
    </xf>
    <xf numFmtId="0" fontId="2" fillId="2" borderId="5" xfId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</cellXfs>
  <cellStyles count="7">
    <cellStyle name="20% - Accent2" xfId="2" builtinId="34"/>
    <cellStyle name="Accent2" xfId="1" builtinId="33"/>
    <cellStyle name="Accent3" xfId="3" builtinId="37"/>
    <cellStyle name="Accent4" xfId="4" builtinId="41"/>
    <cellStyle name="Accent5" xfId="5" builtinId="45"/>
    <cellStyle name="Currency [0]" xfId="6" builtinId="7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466726</xdr:colOff>
      <xdr:row>14</xdr:row>
      <xdr:rowOff>219074</xdr:rowOff>
    </xdr:from>
    <xdr:to>
      <xdr:col>3</xdr:col>
      <xdr:colOff>19053</xdr:colOff>
      <xdr:row>17</xdr:row>
      <xdr:rowOff>95253</xdr:rowOff>
    </xdr:to>
    <xdr:cxnSp macro="">
      <xdr:nvCxnSpPr>
        <xdr:cNvPr id="6" name="Elbow Connector 5"/>
        <xdr:cNvCxnSpPr/>
      </xdr:nvCxnSpPr>
      <xdr:spPr>
        <a:xfrm>
          <a:off x="1495426" y="3047999"/>
          <a:ext cx="504827" cy="495304"/>
        </a:xfrm>
        <a:prstGeom prst="bentConnector3">
          <a:avLst>
            <a:gd name="adj1" fmla="val 944"/>
          </a:avLst>
        </a:prstGeom>
        <a:ln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257176</xdr:colOff>
      <xdr:row>14</xdr:row>
      <xdr:rowOff>228599</xdr:rowOff>
    </xdr:from>
    <xdr:to>
      <xdr:col>3</xdr:col>
      <xdr:colOff>28578</xdr:colOff>
      <xdr:row>18</xdr:row>
      <xdr:rowOff>114303</xdr:rowOff>
    </xdr:to>
    <xdr:cxnSp macro="">
      <xdr:nvCxnSpPr>
        <xdr:cNvPr id="31" name="Elbow Connector 30"/>
        <xdr:cNvCxnSpPr/>
      </xdr:nvCxnSpPr>
      <xdr:spPr>
        <a:xfrm>
          <a:off x="1285876" y="3057524"/>
          <a:ext cx="723902" cy="695329"/>
        </a:xfrm>
        <a:prstGeom prst="bentConnector3">
          <a:avLst>
            <a:gd name="adj1" fmla="val 5263"/>
          </a:avLst>
        </a:prstGeom>
        <a:ln>
          <a:tailEnd type="arrow"/>
        </a:ln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2</xdr:col>
      <xdr:colOff>161925</xdr:colOff>
      <xdr:row>14</xdr:row>
      <xdr:rowOff>219073</xdr:rowOff>
    </xdr:from>
    <xdr:to>
      <xdr:col>3</xdr:col>
      <xdr:colOff>19050</xdr:colOff>
      <xdr:row>19</xdr:row>
      <xdr:rowOff>114299</xdr:rowOff>
    </xdr:to>
    <xdr:cxnSp macro="">
      <xdr:nvCxnSpPr>
        <xdr:cNvPr id="35" name="Elbow Connector 34"/>
        <xdr:cNvCxnSpPr/>
      </xdr:nvCxnSpPr>
      <xdr:spPr>
        <a:xfrm rot="16200000" flipH="1">
          <a:off x="1147762" y="3090861"/>
          <a:ext cx="895351" cy="809625"/>
        </a:xfrm>
        <a:prstGeom prst="bentConnector3">
          <a:avLst>
            <a:gd name="adj1" fmla="val 100000"/>
          </a:avLst>
        </a:prstGeom>
        <a:ln>
          <a:tailEnd type="arrow"/>
        </a:ln>
      </xdr:spPr>
      <xdr:style>
        <a:lnRef idx="2">
          <a:schemeClr val="accent4"/>
        </a:lnRef>
        <a:fillRef idx="0">
          <a:schemeClr val="accent4"/>
        </a:fillRef>
        <a:effectRef idx="1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2</xdr:col>
      <xdr:colOff>666750</xdr:colOff>
      <xdr:row>15</xdr:row>
      <xdr:rowOff>0</xdr:rowOff>
    </xdr:from>
    <xdr:to>
      <xdr:col>3</xdr:col>
      <xdr:colOff>9525</xdr:colOff>
      <xdr:row>16</xdr:row>
      <xdr:rowOff>95250</xdr:rowOff>
    </xdr:to>
    <xdr:cxnSp macro="">
      <xdr:nvCxnSpPr>
        <xdr:cNvPr id="45" name="Elbow Connector 44"/>
        <xdr:cNvCxnSpPr/>
      </xdr:nvCxnSpPr>
      <xdr:spPr>
        <a:xfrm>
          <a:off x="1695450" y="3067050"/>
          <a:ext cx="295275" cy="285750"/>
        </a:xfrm>
        <a:prstGeom prst="bentConnector3">
          <a:avLst>
            <a:gd name="adj1" fmla="val 50000"/>
          </a:avLst>
        </a:prstGeom>
        <a:ln>
          <a:tailEnd type="arrow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23"/>
  <sheetViews>
    <sheetView workbookViewId="0">
      <selection activeCell="K6" sqref="K6"/>
    </sheetView>
  </sheetViews>
  <sheetFormatPr defaultRowHeight="15"/>
  <cols>
    <col min="1" max="1" width="3.85546875" customWidth="1"/>
    <col min="2" max="2" width="5.5703125" customWidth="1"/>
    <col min="3" max="3" width="17.28515625" customWidth="1"/>
    <col min="4" max="4" width="17.85546875" customWidth="1"/>
    <col min="5" max="5" width="12.42578125" customWidth="1"/>
    <col min="6" max="6" width="15.7109375" bestFit="1" customWidth="1"/>
    <col min="7" max="7" width="14" bestFit="1" customWidth="1"/>
    <col min="8" max="8" width="13" customWidth="1"/>
    <col min="9" max="9" width="15.7109375" bestFit="1" customWidth="1"/>
    <col min="10" max="10" width="11.140625" customWidth="1"/>
    <col min="11" max="11" width="13.7109375" customWidth="1"/>
    <col min="12" max="12" width="17.5703125" customWidth="1"/>
    <col min="13" max="13" width="16.28515625" bestFit="1" customWidth="1"/>
  </cols>
  <sheetData>
    <row r="1" spans="2:13" ht="15.75">
      <c r="B1" s="28" t="s">
        <v>2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2:13" ht="15.75">
      <c r="B2" s="29" t="s">
        <v>3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4" spans="2:13" ht="20.25" customHeight="1">
      <c r="B4" s="30" t="s">
        <v>0</v>
      </c>
      <c r="C4" s="27" t="s">
        <v>6</v>
      </c>
      <c r="D4" s="27" t="s">
        <v>9</v>
      </c>
      <c r="E4" s="27" t="s">
        <v>7</v>
      </c>
      <c r="F4" s="27" t="s">
        <v>8</v>
      </c>
      <c r="G4" s="27" t="s">
        <v>17</v>
      </c>
      <c r="H4" s="27" t="s">
        <v>10</v>
      </c>
      <c r="I4" s="27" t="s">
        <v>63</v>
      </c>
      <c r="J4" s="27" t="s">
        <v>12</v>
      </c>
      <c r="K4" s="27" t="s">
        <v>81</v>
      </c>
      <c r="L4" s="30" t="s">
        <v>13</v>
      </c>
      <c r="M4" s="27" t="s">
        <v>14</v>
      </c>
    </row>
    <row r="5" spans="2:13">
      <c r="B5" s="30"/>
      <c r="C5" s="27"/>
      <c r="D5" s="27"/>
      <c r="E5" s="27"/>
      <c r="F5" s="27"/>
      <c r="G5" s="27"/>
      <c r="H5" s="27"/>
      <c r="I5" s="27"/>
      <c r="J5" s="27"/>
      <c r="K5" s="27"/>
      <c r="L5" s="30"/>
      <c r="M5" s="27"/>
    </row>
    <row r="6" spans="2:13">
      <c r="B6" s="1">
        <v>1</v>
      </c>
      <c r="C6" s="1" t="s">
        <v>43</v>
      </c>
      <c r="D6" s="2" t="s">
        <v>29</v>
      </c>
      <c r="E6" s="1" t="s">
        <v>53</v>
      </c>
      <c r="F6" s="1" t="s">
        <v>73</v>
      </c>
      <c r="G6" s="1">
        <v>5</v>
      </c>
      <c r="H6" s="1"/>
      <c r="I6" s="1"/>
      <c r="J6" s="1"/>
      <c r="K6" s="13"/>
      <c r="L6" s="13"/>
      <c r="M6" s="15"/>
    </row>
    <row r="7" spans="2:13">
      <c r="B7" s="1">
        <v>2</v>
      </c>
      <c r="C7" s="1" t="s">
        <v>44</v>
      </c>
      <c r="D7" s="2" t="s">
        <v>30</v>
      </c>
      <c r="E7" s="1" t="s">
        <v>54</v>
      </c>
      <c r="F7" s="1" t="s">
        <v>74</v>
      </c>
      <c r="G7" s="1">
        <v>7</v>
      </c>
      <c r="H7" s="1"/>
      <c r="I7" s="1"/>
      <c r="J7" s="1"/>
      <c r="K7" s="13"/>
      <c r="L7" s="13"/>
      <c r="M7" s="15"/>
    </row>
    <row r="8" spans="2:13">
      <c r="B8" s="1">
        <v>3</v>
      </c>
      <c r="C8" s="1" t="s">
        <v>45</v>
      </c>
      <c r="D8" s="2" t="s">
        <v>31</v>
      </c>
      <c r="E8" s="1" t="s">
        <v>55</v>
      </c>
      <c r="F8" s="1" t="s">
        <v>75</v>
      </c>
      <c r="G8" s="1">
        <v>3</v>
      </c>
      <c r="H8" s="1"/>
      <c r="I8" s="1"/>
      <c r="J8" s="1"/>
      <c r="K8" s="13"/>
      <c r="L8" s="13"/>
      <c r="M8" s="15"/>
    </row>
    <row r="9" spans="2:13">
      <c r="B9" s="1">
        <v>4</v>
      </c>
      <c r="C9" s="1" t="s">
        <v>46</v>
      </c>
      <c r="D9" s="2" t="s">
        <v>32</v>
      </c>
      <c r="E9" s="1" t="s">
        <v>56</v>
      </c>
      <c r="F9" s="1" t="s">
        <v>76</v>
      </c>
      <c r="G9" s="1">
        <v>5</v>
      </c>
      <c r="H9" s="1"/>
      <c r="I9" s="1"/>
      <c r="J9" s="1"/>
      <c r="K9" s="13"/>
      <c r="L9" s="13"/>
      <c r="M9" s="15"/>
    </row>
    <row r="10" spans="2:13">
      <c r="B10" s="1">
        <v>5</v>
      </c>
      <c r="C10" s="1" t="s">
        <v>47</v>
      </c>
      <c r="D10" s="2" t="s">
        <v>33</v>
      </c>
      <c r="E10" s="1" t="s">
        <v>57</v>
      </c>
      <c r="F10" s="1" t="s">
        <v>77</v>
      </c>
      <c r="G10" s="1">
        <v>2</v>
      </c>
      <c r="H10" s="1"/>
      <c r="I10" s="1"/>
      <c r="J10" s="1"/>
      <c r="K10" s="13"/>
      <c r="L10" s="13"/>
      <c r="M10" s="15"/>
    </row>
    <row r="11" spans="2:13">
      <c r="B11" s="1">
        <v>6</v>
      </c>
      <c r="C11" s="1" t="s">
        <v>48</v>
      </c>
      <c r="D11" s="2" t="s">
        <v>34</v>
      </c>
      <c r="E11" s="1" t="s">
        <v>58</v>
      </c>
      <c r="F11" s="1" t="s">
        <v>78</v>
      </c>
      <c r="G11" s="1">
        <v>6</v>
      </c>
      <c r="H11" s="1"/>
      <c r="I11" s="1"/>
      <c r="J11" s="1"/>
      <c r="K11" s="13"/>
      <c r="L11" s="13"/>
      <c r="M11" s="15"/>
    </row>
    <row r="12" spans="2:13">
      <c r="B12" s="1">
        <v>7</v>
      </c>
      <c r="C12" s="1" t="s">
        <v>49</v>
      </c>
      <c r="D12" s="2" t="s">
        <v>35</v>
      </c>
      <c r="E12" s="1" t="s">
        <v>59</v>
      </c>
      <c r="F12" s="1" t="s">
        <v>79</v>
      </c>
      <c r="G12" s="1">
        <v>9</v>
      </c>
      <c r="H12" s="1"/>
      <c r="I12" s="1"/>
      <c r="J12" s="1"/>
      <c r="K12" s="13"/>
      <c r="L12" s="13"/>
      <c r="M12" s="15"/>
    </row>
    <row r="13" spans="2:13">
      <c r="B13" s="1">
        <v>8</v>
      </c>
      <c r="C13" s="1" t="s">
        <v>50</v>
      </c>
      <c r="D13" s="2" t="s">
        <v>36</v>
      </c>
      <c r="E13" s="1" t="s">
        <v>60</v>
      </c>
      <c r="F13" s="1" t="s">
        <v>80</v>
      </c>
      <c r="G13" s="1">
        <v>4</v>
      </c>
      <c r="H13" s="1"/>
      <c r="I13" s="1"/>
      <c r="J13" s="1"/>
      <c r="K13" s="13"/>
      <c r="L13" s="13"/>
      <c r="M13" s="15"/>
    </row>
    <row r="14" spans="2:13" ht="15.75">
      <c r="B14" s="31" t="s">
        <v>15</v>
      </c>
      <c r="C14" s="31"/>
      <c r="D14" s="31"/>
      <c r="E14" s="31"/>
      <c r="F14" s="31"/>
      <c r="G14" s="31"/>
      <c r="H14" s="31"/>
      <c r="I14" s="31"/>
      <c r="J14" s="31"/>
      <c r="K14" s="17"/>
      <c r="L14" s="17"/>
      <c r="M14" s="17"/>
    </row>
    <row r="15" spans="2:13">
      <c r="M15" s="16"/>
    </row>
    <row r="16" spans="2:13" ht="18.75">
      <c r="C16" s="37" t="s">
        <v>16</v>
      </c>
      <c r="D16" s="37"/>
      <c r="E16" s="37"/>
      <c r="F16" s="37"/>
      <c r="G16" s="37"/>
      <c r="H16" s="37"/>
      <c r="I16" s="37"/>
      <c r="J16" s="37"/>
      <c r="K16" s="37"/>
      <c r="L16" s="37"/>
      <c r="M16" s="37"/>
    </row>
    <row r="18" spans="3:13">
      <c r="C18" s="4" t="s">
        <v>1</v>
      </c>
      <c r="D18" s="4" t="s">
        <v>10</v>
      </c>
      <c r="F18" s="5" t="s">
        <v>4</v>
      </c>
      <c r="G18" s="5" t="s">
        <v>11</v>
      </c>
      <c r="I18" s="32" t="s">
        <v>64</v>
      </c>
      <c r="J18" s="33" t="s">
        <v>5</v>
      </c>
      <c r="L18" s="35" t="s">
        <v>13</v>
      </c>
      <c r="M18" s="36"/>
    </row>
    <row r="19" spans="3:13">
      <c r="C19" s="10" t="s">
        <v>37</v>
      </c>
      <c r="D19" s="10" t="s">
        <v>38</v>
      </c>
      <c r="F19" s="12" t="s">
        <v>51</v>
      </c>
      <c r="G19" s="12" t="s">
        <v>61</v>
      </c>
      <c r="I19" s="32"/>
      <c r="J19" s="34"/>
      <c r="L19" s="3" t="s">
        <v>10</v>
      </c>
      <c r="M19" s="3" t="s">
        <v>18</v>
      </c>
    </row>
    <row r="20" spans="3:13">
      <c r="C20" s="10" t="s">
        <v>39</v>
      </c>
      <c r="D20" s="10" t="s">
        <v>40</v>
      </c>
      <c r="F20" s="12" t="s">
        <v>52</v>
      </c>
      <c r="G20" s="12" t="s">
        <v>62</v>
      </c>
      <c r="I20" s="10" t="s">
        <v>65</v>
      </c>
      <c r="J20" s="10" t="s">
        <v>66</v>
      </c>
      <c r="L20" s="10" t="s">
        <v>38</v>
      </c>
      <c r="M20" s="14">
        <v>0.1</v>
      </c>
    </row>
    <row r="21" spans="3:13">
      <c r="C21" s="10" t="s">
        <v>42</v>
      </c>
      <c r="D21" s="10" t="s">
        <v>41</v>
      </c>
      <c r="F21" s="11"/>
      <c r="G21" s="11"/>
      <c r="I21" s="10" t="s">
        <v>67</v>
      </c>
      <c r="J21" s="10" t="s">
        <v>68</v>
      </c>
      <c r="L21" s="10" t="s">
        <v>40</v>
      </c>
      <c r="M21" s="14">
        <v>0.05</v>
      </c>
    </row>
    <row r="22" spans="3:13">
      <c r="I22" s="10" t="s">
        <v>69</v>
      </c>
      <c r="J22" s="10" t="s">
        <v>70</v>
      </c>
      <c r="L22" s="10" t="s">
        <v>41</v>
      </c>
      <c r="M22" s="10">
        <v>0</v>
      </c>
    </row>
    <row r="23" spans="3:13">
      <c r="I23" s="10" t="s">
        <v>71</v>
      </c>
      <c r="J23" s="10" t="s">
        <v>72</v>
      </c>
      <c r="L23" s="11"/>
      <c r="M23" s="11"/>
    </row>
  </sheetData>
  <mergeCells count="19">
    <mergeCell ref="B14:J14"/>
    <mergeCell ref="I18:I19"/>
    <mergeCell ref="J18:J19"/>
    <mergeCell ref="L18:M18"/>
    <mergeCell ref="C16:M16"/>
    <mergeCell ref="F4:F5"/>
    <mergeCell ref="D4:D5"/>
    <mergeCell ref="G4:G5"/>
    <mergeCell ref="B1:M1"/>
    <mergeCell ref="B2:M2"/>
    <mergeCell ref="H4:H5"/>
    <mergeCell ref="I4:I5"/>
    <mergeCell ref="J4:J5"/>
    <mergeCell ref="K4:K5"/>
    <mergeCell ref="L4:L5"/>
    <mergeCell ref="M4:M5"/>
    <mergeCell ref="B4:B5"/>
    <mergeCell ref="C4:C5"/>
    <mergeCell ref="E4:E5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23"/>
  <sheetViews>
    <sheetView workbookViewId="0">
      <selection activeCell="H6" sqref="H6"/>
    </sheetView>
  </sheetViews>
  <sheetFormatPr defaultRowHeight="15"/>
  <cols>
    <col min="1" max="1" width="5.28515625" customWidth="1"/>
    <col min="2" max="2" width="5" customWidth="1"/>
    <col min="3" max="3" width="16.85546875" customWidth="1"/>
    <col min="4" max="4" width="17.7109375" customWidth="1"/>
    <col min="5" max="5" width="13.42578125" customWidth="1"/>
    <col min="6" max="6" width="17.5703125" customWidth="1"/>
    <col min="7" max="7" width="14" customWidth="1"/>
    <col min="8" max="8" width="16.7109375" customWidth="1"/>
    <col min="9" max="9" width="16.140625" customWidth="1"/>
    <col min="10" max="10" width="13.140625" customWidth="1"/>
    <col min="11" max="11" width="12.7109375" customWidth="1"/>
    <col min="12" max="12" width="18.140625" customWidth="1"/>
    <col min="13" max="13" width="17.28515625" customWidth="1"/>
  </cols>
  <sheetData>
    <row r="1" spans="2:13" ht="15.75">
      <c r="B1" s="28" t="s">
        <v>2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2:13" ht="15.75">
      <c r="B2" s="29" t="s">
        <v>3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4" spans="2:13">
      <c r="B4" s="30" t="s">
        <v>0</v>
      </c>
      <c r="C4" s="27" t="s">
        <v>6</v>
      </c>
      <c r="D4" s="27" t="s">
        <v>9</v>
      </c>
      <c r="E4" s="27" t="s">
        <v>7</v>
      </c>
      <c r="F4" s="27" t="s">
        <v>8</v>
      </c>
      <c r="G4" s="27" t="s">
        <v>17</v>
      </c>
      <c r="H4" s="27" t="s">
        <v>10</v>
      </c>
      <c r="I4" s="27" t="s">
        <v>63</v>
      </c>
      <c r="J4" s="27" t="s">
        <v>12</v>
      </c>
      <c r="K4" s="27" t="s">
        <v>81</v>
      </c>
      <c r="L4" s="30" t="s">
        <v>13</v>
      </c>
      <c r="M4" s="27" t="s">
        <v>14</v>
      </c>
    </row>
    <row r="5" spans="2:13">
      <c r="B5" s="30"/>
      <c r="C5" s="27"/>
      <c r="D5" s="27"/>
      <c r="E5" s="27"/>
      <c r="F5" s="27"/>
      <c r="G5" s="27"/>
      <c r="H5" s="27"/>
      <c r="I5" s="27"/>
      <c r="J5" s="27"/>
      <c r="K5" s="27"/>
      <c r="L5" s="30"/>
      <c r="M5" s="27"/>
    </row>
    <row r="6" spans="2:13" ht="18.75">
      <c r="B6" s="1">
        <v>1</v>
      </c>
      <c r="C6" s="1" t="s">
        <v>43</v>
      </c>
      <c r="D6" s="2" t="s">
        <v>29</v>
      </c>
      <c r="E6" s="1" t="s">
        <v>53</v>
      </c>
      <c r="F6" s="1" t="s">
        <v>73</v>
      </c>
      <c r="G6" s="1">
        <v>5</v>
      </c>
      <c r="H6" s="18" t="s">
        <v>82</v>
      </c>
      <c r="I6" s="1"/>
      <c r="J6" s="1"/>
      <c r="K6" s="13"/>
      <c r="L6" s="13"/>
      <c r="M6" s="15"/>
    </row>
    <row r="7" spans="2:13">
      <c r="B7" s="1">
        <v>2</v>
      </c>
      <c r="C7" s="1" t="s">
        <v>44</v>
      </c>
      <c r="D7" s="2" t="s">
        <v>30</v>
      </c>
      <c r="E7" s="1" t="s">
        <v>54</v>
      </c>
      <c r="F7" s="1" t="s">
        <v>74</v>
      </c>
      <c r="G7" s="1">
        <v>7</v>
      </c>
      <c r="H7" s="1"/>
      <c r="I7" s="1"/>
      <c r="J7" s="1"/>
      <c r="K7" s="13"/>
      <c r="L7" s="13"/>
      <c r="M7" s="15"/>
    </row>
    <row r="8" spans="2:13">
      <c r="B8" s="1">
        <v>3</v>
      </c>
      <c r="C8" s="1" t="s">
        <v>45</v>
      </c>
      <c r="D8" s="2" t="s">
        <v>31</v>
      </c>
      <c r="E8" s="1" t="s">
        <v>55</v>
      </c>
      <c r="F8" s="1" t="s">
        <v>75</v>
      </c>
      <c r="G8" s="1">
        <v>3</v>
      </c>
      <c r="H8" s="1"/>
      <c r="I8" s="1"/>
      <c r="J8" s="1"/>
      <c r="K8" s="13"/>
      <c r="L8" s="13"/>
      <c r="M8" s="15"/>
    </row>
    <row r="9" spans="2:13">
      <c r="B9" s="1">
        <v>4</v>
      </c>
      <c r="C9" s="1" t="s">
        <v>46</v>
      </c>
      <c r="D9" s="2" t="s">
        <v>32</v>
      </c>
      <c r="E9" s="1" t="s">
        <v>56</v>
      </c>
      <c r="F9" s="1" t="s">
        <v>76</v>
      </c>
      <c r="G9" s="1">
        <v>5</v>
      </c>
      <c r="H9" s="1"/>
      <c r="I9" s="1"/>
      <c r="J9" s="1"/>
      <c r="K9" s="13"/>
      <c r="L9" s="13"/>
      <c r="M9" s="15"/>
    </row>
    <row r="10" spans="2:13">
      <c r="B10" s="1">
        <v>5</v>
      </c>
      <c r="C10" s="1" t="s">
        <v>47</v>
      </c>
      <c r="D10" s="2" t="s">
        <v>33</v>
      </c>
      <c r="E10" s="1" t="s">
        <v>57</v>
      </c>
      <c r="F10" s="1" t="s">
        <v>77</v>
      </c>
      <c r="G10" s="1">
        <v>2</v>
      </c>
      <c r="H10" s="1"/>
      <c r="I10" s="1"/>
      <c r="J10" s="1"/>
      <c r="K10" s="13"/>
      <c r="L10" s="13"/>
      <c r="M10" s="15"/>
    </row>
    <row r="11" spans="2:13">
      <c r="B11" s="1">
        <v>6</v>
      </c>
      <c r="C11" s="1" t="s">
        <v>48</v>
      </c>
      <c r="D11" s="2" t="s">
        <v>34</v>
      </c>
      <c r="E11" s="1" t="s">
        <v>58</v>
      </c>
      <c r="F11" s="1" t="s">
        <v>78</v>
      </c>
      <c r="G11" s="1">
        <v>6</v>
      </c>
      <c r="H11" s="1"/>
      <c r="I11" s="1"/>
      <c r="J11" s="1"/>
      <c r="K11" s="13"/>
      <c r="L11" s="13"/>
      <c r="M11" s="15"/>
    </row>
    <row r="12" spans="2:13">
      <c r="B12" s="1">
        <v>7</v>
      </c>
      <c r="C12" s="1" t="s">
        <v>49</v>
      </c>
      <c r="D12" s="2" t="s">
        <v>35</v>
      </c>
      <c r="E12" s="1" t="s">
        <v>59</v>
      </c>
      <c r="F12" s="1" t="s">
        <v>79</v>
      </c>
      <c r="G12" s="1">
        <v>9</v>
      </c>
      <c r="H12" s="1"/>
      <c r="I12" s="1"/>
      <c r="J12" s="1"/>
      <c r="K12" s="13"/>
      <c r="L12" s="13"/>
      <c r="M12" s="15"/>
    </row>
    <row r="13" spans="2:13">
      <c r="B13" s="1">
        <v>8</v>
      </c>
      <c r="C13" s="1" t="s">
        <v>50</v>
      </c>
      <c r="D13" s="2" t="s">
        <v>36</v>
      </c>
      <c r="E13" s="1" t="s">
        <v>60</v>
      </c>
      <c r="F13" s="1" t="s">
        <v>80</v>
      </c>
      <c r="G13" s="1">
        <v>4</v>
      </c>
      <c r="H13" s="1"/>
      <c r="I13" s="1"/>
      <c r="J13" s="1"/>
      <c r="K13" s="13"/>
      <c r="L13" s="13"/>
      <c r="M13" s="15"/>
    </row>
    <row r="14" spans="2:13" ht="15.75">
      <c r="B14" s="31" t="s">
        <v>15</v>
      </c>
      <c r="C14" s="31"/>
      <c r="D14" s="31"/>
      <c r="E14" s="31"/>
      <c r="F14" s="31"/>
      <c r="G14" s="31"/>
      <c r="H14" s="31"/>
      <c r="I14" s="31"/>
      <c r="J14" s="31"/>
      <c r="K14" s="17"/>
      <c r="L14" s="17"/>
      <c r="M14" s="17"/>
    </row>
    <row r="15" spans="2:13">
      <c r="M15" s="16"/>
    </row>
    <row r="16" spans="2:13" ht="18.75">
      <c r="C16" s="37" t="s">
        <v>16</v>
      </c>
      <c r="D16" s="37"/>
      <c r="E16" s="37"/>
      <c r="F16" s="37"/>
      <c r="G16" s="37"/>
      <c r="H16" s="37"/>
      <c r="I16" s="37"/>
      <c r="J16" s="37"/>
      <c r="K16" s="37"/>
      <c r="L16" s="37"/>
      <c r="M16" s="37"/>
    </row>
    <row r="18" spans="3:13">
      <c r="C18" s="4" t="s">
        <v>1</v>
      </c>
      <c r="D18" s="4" t="s">
        <v>10</v>
      </c>
      <c r="F18" s="5" t="s">
        <v>4</v>
      </c>
      <c r="G18" s="5" t="s">
        <v>11</v>
      </c>
      <c r="I18" s="32" t="s">
        <v>64</v>
      </c>
      <c r="J18" s="33" t="s">
        <v>5</v>
      </c>
      <c r="L18" s="35" t="s">
        <v>13</v>
      </c>
      <c r="M18" s="36"/>
    </row>
    <row r="19" spans="3:13">
      <c r="C19" s="10" t="s">
        <v>37</v>
      </c>
      <c r="D19" s="10" t="s">
        <v>38</v>
      </c>
      <c r="F19" s="12" t="s">
        <v>51</v>
      </c>
      <c r="G19" s="12" t="s">
        <v>61</v>
      </c>
      <c r="I19" s="32"/>
      <c r="J19" s="34"/>
      <c r="L19" s="3" t="s">
        <v>10</v>
      </c>
      <c r="M19" s="3" t="s">
        <v>18</v>
      </c>
    </row>
    <row r="20" spans="3:13">
      <c r="C20" s="10" t="s">
        <v>39</v>
      </c>
      <c r="D20" s="10" t="s">
        <v>40</v>
      </c>
      <c r="F20" s="12" t="s">
        <v>52</v>
      </c>
      <c r="G20" s="12" t="s">
        <v>62</v>
      </c>
      <c r="I20" s="10" t="s">
        <v>65</v>
      </c>
      <c r="J20" s="10" t="s">
        <v>66</v>
      </c>
      <c r="L20" s="10" t="s">
        <v>38</v>
      </c>
      <c r="M20" s="14">
        <v>0.1</v>
      </c>
    </row>
    <row r="21" spans="3:13">
      <c r="C21" s="10" t="s">
        <v>42</v>
      </c>
      <c r="D21" s="10" t="s">
        <v>41</v>
      </c>
      <c r="F21" s="11"/>
      <c r="G21" s="11"/>
      <c r="I21" s="10" t="s">
        <v>67</v>
      </c>
      <c r="J21" s="10" t="s">
        <v>68</v>
      </c>
      <c r="L21" s="10" t="s">
        <v>40</v>
      </c>
      <c r="M21" s="14">
        <v>0.05</v>
      </c>
    </row>
    <row r="22" spans="3:13">
      <c r="I22" s="10" t="s">
        <v>69</v>
      </c>
      <c r="J22" s="10" t="s">
        <v>70</v>
      </c>
      <c r="L22" s="10" t="s">
        <v>41</v>
      </c>
      <c r="M22" s="10">
        <v>0</v>
      </c>
    </row>
    <row r="23" spans="3:13">
      <c r="I23" s="10" t="s">
        <v>71</v>
      </c>
      <c r="J23" s="10" t="s">
        <v>72</v>
      </c>
      <c r="L23" s="11"/>
      <c r="M23" s="11"/>
    </row>
  </sheetData>
  <mergeCells count="19">
    <mergeCell ref="I18:I19"/>
    <mergeCell ref="J18:J19"/>
    <mergeCell ref="L18:M18"/>
    <mergeCell ref="J4:J5"/>
    <mergeCell ref="K4:K5"/>
    <mergeCell ref="L4:L5"/>
    <mergeCell ref="M4:M5"/>
    <mergeCell ref="B14:J14"/>
    <mergeCell ref="C16:M16"/>
    <mergeCell ref="B1:M1"/>
    <mergeCell ref="B2:M2"/>
    <mergeCell ref="B4:B5"/>
    <mergeCell ref="C4:C5"/>
    <mergeCell ref="D4:D5"/>
    <mergeCell ref="E4:E5"/>
    <mergeCell ref="F4:F5"/>
    <mergeCell ref="G4:G5"/>
    <mergeCell ref="H4:H5"/>
    <mergeCell ref="I4:I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1:M23"/>
  <sheetViews>
    <sheetView workbookViewId="0">
      <selection activeCell="I6" sqref="I6"/>
    </sheetView>
  </sheetViews>
  <sheetFormatPr defaultRowHeight="15"/>
  <cols>
    <col min="2" max="2" width="6.7109375" customWidth="1"/>
    <col min="3" max="3" width="19.140625" customWidth="1"/>
    <col min="4" max="4" width="17.85546875" customWidth="1"/>
    <col min="5" max="5" width="11.140625" customWidth="1"/>
    <col min="6" max="6" width="15" customWidth="1"/>
    <col min="7" max="7" width="14.140625" customWidth="1"/>
    <col min="8" max="8" width="12.42578125" customWidth="1"/>
    <col min="9" max="9" width="13" customWidth="1"/>
    <col min="10" max="10" width="12.42578125" customWidth="1"/>
    <col min="11" max="11" width="14" customWidth="1"/>
    <col min="12" max="12" width="17.85546875" customWidth="1"/>
    <col min="13" max="13" width="16.140625" customWidth="1"/>
  </cols>
  <sheetData>
    <row r="1" spans="2:13" ht="15.75">
      <c r="B1" s="28" t="s">
        <v>2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2:13" ht="15.75">
      <c r="B2" s="29" t="s">
        <v>3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4" spans="2:13">
      <c r="B4" s="30" t="s">
        <v>0</v>
      </c>
      <c r="C4" s="27" t="s">
        <v>6</v>
      </c>
      <c r="D4" s="27" t="s">
        <v>9</v>
      </c>
      <c r="E4" s="27" t="s">
        <v>7</v>
      </c>
      <c r="F4" s="27" t="s">
        <v>8</v>
      </c>
      <c r="G4" s="27" t="s">
        <v>17</v>
      </c>
      <c r="H4" s="27" t="s">
        <v>10</v>
      </c>
      <c r="I4" s="27" t="s">
        <v>63</v>
      </c>
      <c r="J4" s="27" t="s">
        <v>12</v>
      </c>
      <c r="K4" s="27" t="s">
        <v>81</v>
      </c>
      <c r="L4" s="30" t="s">
        <v>13</v>
      </c>
      <c r="M4" s="27" t="s">
        <v>14</v>
      </c>
    </row>
    <row r="5" spans="2:13">
      <c r="B5" s="30"/>
      <c r="C5" s="27"/>
      <c r="D5" s="27"/>
      <c r="E5" s="27"/>
      <c r="F5" s="27"/>
      <c r="G5" s="27"/>
      <c r="H5" s="27"/>
      <c r="I5" s="27"/>
      <c r="J5" s="27"/>
      <c r="K5" s="27"/>
      <c r="L5" s="30"/>
      <c r="M5" s="27"/>
    </row>
    <row r="6" spans="2:13" ht="18.75">
      <c r="B6" s="1">
        <v>1</v>
      </c>
      <c r="C6" s="1" t="s">
        <v>43</v>
      </c>
      <c r="D6" s="2" t="s">
        <v>29</v>
      </c>
      <c r="E6" s="1" t="s">
        <v>53</v>
      </c>
      <c r="F6" s="1" t="s">
        <v>73</v>
      </c>
      <c r="G6" s="1">
        <v>5</v>
      </c>
      <c r="H6" s="1" t="str">
        <f>IF(LEFT(C6,2)="MB","Member", IF(LEFT(C6,2)="RG","Reguler","Perdana"))</f>
        <v>Member</v>
      </c>
      <c r="I6" s="18" t="s">
        <v>83</v>
      </c>
      <c r="J6" s="1"/>
      <c r="K6" s="13"/>
      <c r="L6" s="13"/>
      <c r="M6" s="15"/>
    </row>
    <row r="7" spans="2:13">
      <c r="B7" s="1">
        <v>2</v>
      </c>
      <c r="C7" s="1" t="s">
        <v>44</v>
      </c>
      <c r="D7" s="2" t="s">
        <v>30</v>
      </c>
      <c r="E7" s="1" t="s">
        <v>54</v>
      </c>
      <c r="F7" s="1" t="s">
        <v>74</v>
      </c>
      <c r="G7" s="1">
        <v>7</v>
      </c>
      <c r="H7" s="1" t="str">
        <f t="shared" ref="H7:H13" si="0">IF(LEFT(C7,2)="MB","Member", IF(LEFT(C7,2)="RG","Reguler","Perdana"))</f>
        <v>Reguler</v>
      </c>
      <c r="I7" s="1"/>
      <c r="J7" s="1"/>
      <c r="K7" s="13"/>
      <c r="L7" s="13"/>
      <c r="M7" s="15"/>
    </row>
    <row r="8" spans="2:13">
      <c r="B8" s="1">
        <v>3</v>
      </c>
      <c r="C8" s="1" t="s">
        <v>45</v>
      </c>
      <c r="D8" s="2" t="s">
        <v>31</v>
      </c>
      <c r="E8" s="1" t="s">
        <v>55</v>
      </c>
      <c r="F8" s="1" t="s">
        <v>75</v>
      </c>
      <c r="G8" s="1">
        <v>3</v>
      </c>
      <c r="H8" s="1" t="str">
        <f t="shared" si="0"/>
        <v>Member</v>
      </c>
      <c r="I8" s="1"/>
      <c r="J8" s="1"/>
      <c r="K8" s="13"/>
      <c r="L8" s="13"/>
      <c r="M8" s="15"/>
    </row>
    <row r="9" spans="2:13">
      <c r="B9" s="1">
        <v>4</v>
      </c>
      <c r="C9" s="1" t="s">
        <v>46</v>
      </c>
      <c r="D9" s="2" t="s">
        <v>32</v>
      </c>
      <c r="E9" s="1" t="s">
        <v>56</v>
      </c>
      <c r="F9" s="1" t="s">
        <v>76</v>
      </c>
      <c r="G9" s="1">
        <v>5</v>
      </c>
      <c r="H9" s="1" t="str">
        <f t="shared" si="0"/>
        <v>Perdana</v>
      </c>
      <c r="I9" s="1"/>
      <c r="J9" s="1"/>
      <c r="K9" s="13"/>
      <c r="L9" s="13"/>
      <c r="M9" s="15"/>
    </row>
    <row r="10" spans="2:13">
      <c r="B10" s="1">
        <v>5</v>
      </c>
      <c r="C10" s="1" t="s">
        <v>47</v>
      </c>
      <c r="D10" s="2" t="s">
        <v>33</v>
      </c>
      <c r="E10" s="1" t="s">
        <v>57</v>
      </c>
      <c r="F10" s="1" t="s">
        <v>77</v>
      </c>
      <c r="G10" s="1">
        <v>2</v>
      </c>
      <c r="H10" s="1" t="str">
        <f t="shared" si="0"/>
        <v>Reguler</v>
      </c>
      <c r="I10" s="1"/>
      <c r="J10" s="1"/>
      <c r="K10" s="13"/>
      <c r="L10" s="13"/>
      <c r="M10" s="15"/>
    </row>
    <row r="11" spans="2:13">
      <c r="B11" s="1">
        <v>6</v>
      </c>
      <c r="C11" s="1" t="s">
        <v>48</v>
      </c>
      <c r="D11" s="2" t="s">
        <v>34</v>
      </c>
      <c r="E11" s="1" t="s">
        <v>58</v>
      </c>
      <c r="F11" s="1" t="s">
        <v>78</v>
      </c>
      <c r="G11" s="1">
        <v>6</v>
      </c>
      <c r="H11" s="1" t="str">
        <f t="shared" si="0"/>
        <v>Perdana</v>
      </c>
      <c r="I11" s="1"/>
      <c r="J11" s="1"/>
      <c r="K11" s="13"/>
      <c r="L11" s="13"/>
      <c r="M11" s="15"/>
    </row>
    <row r="12" spans="2:13">
      <c r="B12" s="1">
        <v>7</v>
      </c>
      <c r="C12" s="1" t="s">
        <v>49</v>
      </c>
      <c r="D12" s="2" t="s">
        <v>35</v>
      </c>
      <c r="E12" s="1" t="s">
        <v>59</v>
      </c>
      <c r="F12" s="1" t="s">
        <v>79</v>
      </c>
      <c r="G12" s="1">
        <v>9</v>
      </c>
      <c r="H12" s="1" t="str">
        <f t="shared" si="0"/>
        <v>Member</v>
      </c>
      <c r="I12" s="1"/>
      <c r="J12" s="1"/>
      <c r="K12" s="13"/>
      <c r="L12" s="13"/>
      <c r="M12" s="15"/>
    </row>
    <row r="13" spans="2:13">
      <c r="B13" s="1">
        <v>8</v>
      </c>
      <c r="C13" s="1" t="s">
        <v>50</v>
      </c>
      <c r="D13" s="2" t="s">
        <v>36</v>
      </c>
      <c r="E13" s="1" t="s">
        <v>60</v>
      </c>
      <c r="F13" s="1" t="s">
        <v>80</v>
      </c>
      <c r="G13" s="1">
        <v>4</v>
      </c>
      <c r="H13" s="1" t="str">
        <f t="shared" si="0"/>
        <v>Member</v>
      </c>
      <c r="I13" s="1"/>
      <c r="J13" s="1"/>
      <c r="K13" s="13"/>
      <c r="L13" s="13"/>
      <c r="M13" s="15"/>
    </row>
    <row r="14" spans="2:13" ht="15.75">
      <c r="B14" s="31" t="s">
        <v>15</v>
      </c>
      <c r="C14" s="31"/>
      <c r="D14" s="31"/>
      <c r="E14" s="31"/>
      <c r="F14" s="31"/>
      <c r="G14" s="31"/>
      <c r="H14" s="31"/>
      <c r="I14" s="31"/>
      <c r="J14" s="31"/>
      <c r="K14" s="17"/>
      <c r="L14" s="17"/>
      <c r="M14" s="17"/>
    </row>
    <row r="15" spans="2:13">
      <c r="M15" s="16"/>
    </row>
    <row r="16" spans="2:13" ht="18.75">
      <c r="C16" s="37" t="s">
        <v>16</v>
      </c>
      <c r="D16" s="37"/>
      <c r="E16" s="37"/>
      <c r="F16" s="37"/>
      <c r="G16" s="37"/>
      <c r="H16" s="37"/>
      <c r="I16" s="37"/>
      <c r="J16" s="37"/>
      <c r="K16" s="37"/>
      <c r="L16" s="37"/>
      <c r="M16" s="37"/>
    </row>
    <row r="18" spans="3:13">
      <c r="C18" s="4" t="s">
        <v>1</v>
      </c>
      <c r="D18" s="4" t="s">
        <v>10</v>
      </c>
      <c r="F18" s="5" t="s">
        <v>4</v>
      </c>
      <c r="G18" s="5" t="s">
        <v>11</v>
      </c>
      <c r="I18" s="32" t="s">
        <v>64</v>
      </c>
      <c r="J18" s="33" t="s">
        <v>5</v>
      </c>
      <c r="L18" s="35" t="s">
        <v>13</v>
      </c>
      <c r="M18" s="36"/>
    </row>
    <row r="19" spans="3:13">
      <c r="C19" s="10" t="s">
        <v>37</v>
      </c>
      <c r="D19" s="10" t="s">
        <v>38</v>
      </c>
      <c r="F19" s="12" t="s">
        <v>51</v>
      </c>
      <c r="G19" s="12" t="s">
        <v>61</v>
      </c>
      <c r="I19" s="32"/>
      <c r="J19" s="34"/>
      <c r="L19" s="3" t="s">
        <v>10</v>
      </c>
      <c r="M19" s="3" t="s">
        <v>18</v>
      </c>
    </row>
    <row r="20" spans="3:13">
      <c r="C20" s="10" t="s">
        <v>39</v>
      </c>
      <c r="D20" s="10" t="s">
        <v>40</v>
      </c>
      <c r="F20" s="12" t="s">
        <v>52</v>
      </c>
      <c r="G20" s="12" t="s">
        <v>62</v>
      </c>
      <c r="I20" s="10" t="s">
        <v>65</v>
      </c>
      <c r="J20" s="10" t="s">
        <v>66</v>
      </c>
      <c r="L20" s="10" t="s">
        <v>38</v>
      </c>
      <c r="M20" s="14">
        <v>0.1</v>
      </c>
    </row>
    <row r="21" spans="3:13">
      <c r="C21" s="10" t="s">
        <v>42</v>
      </c>
      <c r="D21" s="10" t="s">
        <v>41</v>
      </c>
      <c r="F21" s="11"/>
      <c r="G21" s="11"/>
      <c r="I21" s="10" t="s">
        <v>67</v>
      </c>
      <c r="J21" s="10" t="s">
        <v>68</v>
      </c>
      <c r="L21" s="10" t="s">
        <v>40</v>
      </c>
      <c r="M21" s="14">
        <v>0.05</v>
      </c>
    </row>
    <row r="22" spans="3:13">
      <c r="I22" s="10" t="s">
        <v>69</v>
      </c>
      <c r="J22" s="10" t="s">
        <v>70</v>
      </c>
      <c r="L22" s="10" t="s">
        <v>41</v>
      </c>
      <c r="M22" s="10">
        <v>0</v>
      </c>
    </row>
    <row r="23" spans="3:13">
      <c r="I23" s="10" t="s">
        <v>71</v>
      </c>
      <c r="J23" s="10" t="s">
        <v>72</v>
      </c>
      <c r="L23" s="11"/>
      <c r="M23" s="11"/>
    </row>
  </sheetData>
  <mergeCells count="19">
    <mergeCell ref="I18:I19"/>
    <mergeCell ref="J18:J19"/>
    <mergeCell ref="L18:M18"/>
    <mergeCell ref="J4:J5"/>
    <mergeCell ref="K4:K5"/>
    <mergeCell ref="L4:L5"/>
    <mergeCell ref="M4:M5"/>
    <mergeCell ref="B14:J14"/>
    <mergeCell ref="C16:M16"/>
    <mergeCell ref="B1:M1"/>
    <mergeCell ref="B2:M2"/>
    <mergeCell ref="B4:B5"/>
    <mergeCell ref="C4:C5"/>
    <mergeCell ref="D4:D5"/>
    <mergeCell ref="E4:E5"/>
    <mergeCell ref="F4:F5"/>
    <mergeCell ref="G4:G5"/>
    <mergeCell ref="H4:H5"/>
    <mergeCell ref="I4:I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B1:M23"/>
  <sheetViews>
    <sheetView tabSelected="1" workbookViewId="0">
      <selection activeCell="L6" sqref="L6"/>
    </sheetView>
  </sheetViews>
  <sheetFormatPr defaultRowHeight="15"/>
  <cols>
    <col min="1" max="1" width="5.42578125" customWidth="1"/>
    <col min="2" max="2" width="5.5703125" customWidth="1"/>
    <col min="3" max="3" width="17.5703125" customWidth="1"/>
    <col min="4" max="4" width="18.7109375" customWidth="1"/>
    <col min="5" max="5" width="11.5703125" customWidth="1"/>
    <col min="6" max="6" width="14.140625" customWidth="1"/>
    <col min="7" max="7" width="13.5703125" customWidth="1"/>
    <col min="8" max="8" width="12.7109375" customWidth="1"/>
    <col min="9" max="9" width="13.28515625" customWidth="1"/>
    <col min="10" max="10" width="10.85546875" customWidth="1"/>
    <col min="11" max="11" width="13" customWidth="1"/>
    <col min="12" max="12" width="17.5703125" customWidth="1"/>
    <col min="13" max="13" width="17" customWidth="1"/>
  </cols>
  <sheetData>
    <row r="1" spans="2:13" ht="15.75">
      <c r="B1" s="28" t="s">
        <v>2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2:13" ht="15.75">
      <c r="B2" s="29" t="s">
        <v>3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4" spans="2:13">
      <c r="B4" s="30" t="s">
        <v>0</v>
      </c>
      <c r="C4" s="27" t="s">
        <v>6</v>
      </c>
      <c r="D4" s="27" t="s">
        <v>9</v>
      </c>
      <c r="E4" s="27" t="s">
        <v>7</v>
      </c>
      <c r="F4" s="27" t="s">
        <v>8</v>
      </c>
      <c r="G4" s="27" t="s">
        <v>17</v>
      </c>
      <c r="H4" s="27" t="s">
        <v>10</v>
      </c>
      <c r="I4" s="27" t="s">
        <v>63</v>
      </c>
      <c r="J4" s="27" t="s">
        <v>12</v>
      </c>
      <c r="K4" s="27" t="s">
        <v>81</v>
      </c>
      <c r="L4" s="30" t="s">
        <v>13</v>
      </c>
      <c r="M4" s="27" t="s">
        <v>14</v>
      </c>
    </row>
    <row r="5" spans="2:13">
      <c r="B5" s="30"/>
      <c r="C5" s="27"/>
      <c r="D5" s="27"/>
      <c r="E5" s="27"/>
      <c r="F5" s="27"/>
      <c r="G5" s="27"/>
      <c r="H5" s="27"/>
      <c r="I5" s="27"/>
      <c r="J5" s="27"/>
      <c r="K5" s="27"/>
      <c r="L5" s="30"/>
      <c r="M5" s="27"/>
    </row>
    <row r="6" spans="2:13" ht="18.75">
      <c r="B6" s="1">
        <v>1</v>
      </c>
      <c r="C6" s="1" t="s">
        <v>43</v>
      </c>
      <c r="D6" s="2" t="s">
        <v>29</v>
      </c>
      <c r="E6" s="1" t="s">
        <v>53</v>
      </c>
      <c r="F6" s="1" t="s">
        <v>73</v>
      </c>
      <c r="G6" s="1">
        <v>5</v>
      </c>
      <c r="H6" s="1" t="str">
        <f>IF(LEFT(C6,2)="MB","Member", IF(LEFT(C6,2)="RG","Reguler","Perdana"))</f>
        <v>Member</v>
      </c>
      <c r="I6" s="1" t="str">
        <f>IF(RIGHT(E6,3)="VCD","Compact Disk","Video Disk")</f>
        <v>Compact Disk</v>
      </c>
      <c r="J6" s="18" t="s">
        <v>84</v>
      </c>
      <c r="K6" s="13"/>
      <c r="L6" s="13"/>
      <c r="M6" s="15"/>
    </row>
    <row r="7" spans="2:13">
      <c r="B7" s="1">
        <v>2</v>
      </c>
      <c r="C7" s="1" t="s">
        <v>44</v>
      </c>
      <c r="D7" s="2" t="s">
        <v>30</v>
      </c>
      <c r="E7" s="1" t="s">
        <v>54</v>
      </c>
      <c r="F7" s="1" t="s">
        <v>74</v>
      </c>
      <c r="G7" s="1">
        <v>7</v>
      </c>
      <c r="H7" s="1" t="str">
        <f t="shared" ref="H7:H13" si="0">IF(LEFT(C7,2)="MB","Member", IF(LEFT(C7,2)="RG","Reguler","Perdana"))</f>
        <v>Reguler</v>
      </c>
      <c r="I7" s="1" t="str">
        <f t="shared" ref="I7:I13" si="1">IF(RIGHT(E7,3)="VCD","Compact Disk","Video Disk")</f>
        <v>Video Disk</v>
      </c>
      <c r="J7" s="1"/>
      <c r="K7" s="13"/>
      <c r="L7" s="13"/>
      <c r="M7" s="15"/>
    </row>
    <row r="8" spans="2:13">
      <c r="B8" s="1">
        <v>3</v>
      </c>
      <c r="C8" s="1" t="s">
        <v>45</v>
      </c>
      <c r="D8" s="2" t="s">
        <v>31</v>
      </c>
      <c r="E8" s="1" t="s">
        <v>55</v>
      </c>
      <c r="F8" s="1" t="s">
        <v>75</v>
      </c>
      <c r="G8" s="1">
        <v>3</v>
      </c>
      <c r="H8" s="1" t="str">
        <f t="shared" si="0"/>
        <v>Member</v>
      </c>
      <c r="I8" s="1" t="str">
        <f t="shared" si="1"/>
        <v>Video Disk</v>
      </c>
      <c r="J8" s="1"/>
      <c r="K8" s="13"/>
      <c r="L8" s="13"/>
      <c r="M8" s="15"/>
    </row>
    <row r="9" spans="2:13">
      <c r="B9" s="1">
        <v>4</v>
      </c>
      <c r="C9" s="1" t="s">
        <v>46</v>
      </c>
      <c r="D9" s="2" t="s">
        <v>32</v>
      </c>
      <c r="E9" s="1" t="s">
        <v>56</v>
      </c>
      <c r="F9" s="1" t="s">
        <v>76</v>
      </c>
      <c r="G9" s="1">
        <v>5</v>
      </c>
      <c r="H9" s="1" t="str">
        <f t="shared" si="0"/>
        <v>Perdana</v>
      </c>
      <c r="I9" s="1" t="str">
        <f t="shared" si="1"/>
        <v>Compact Disk</v>
      </c>
      <c r="J9" s="1"/>
      <c r="K9" s="13"/>
      <c r="L9" s="13"/>
      <c r="M9" s="15"/>
    </row>
    <row r="10" spans="2:13">
      <c r="B10" s="1">
        <v>5</v>
      </c>
      <c r="C10" s="1" t="s">
        <v>47</v>
      </c>
      <c r="D10" s="2" t="s">
        <v>33</v>
      </c>
      <c r="E10" s="1" t="s">
        <v>57</v>
      </c>
      <c r="F10" s="1" t="s">
        <v>77</v>
      </c>
      <c r="G10" s="1">
        <v>2</v>
      </c>
      <c r="H10" s="1" t="str">
        <f t="shared" si="0"/>
        <v>Reguler</v>
      </c>
      <c r="I10" s="1" t="str">
        <f t="shared" si="1"/>
        <v>Video Disk</v>
      </c>
      <c r="J10" s="1"/>
      <c r="K10" s="13"/>
      <c r="L10" s="13"/>
      <c r="M10" s="15"/>
    </row>
    <row r="11" spans="2:13">
      <c r="B11" s="1">
        <v>6</v>
      </c>
      <c r="C11" s="1" t="s">
        <v>48</v>
      </c>
      <c r="D11" s="2" t="s">
        <v>34</v>
      </c>
      <c r="E11" s="1" t="s">
        <v>58</v>
      </c>
      <c r="F11" s="1" t="s">
        <v>78</v>
      </c>
      <c r="G11" s="1">
        <v>6</v>
      </c>
      <c r="H11" s="1" t="str">
        <f t="shared" si="0"/>
        <v>Perdana</v>
      </c>
      <c r="I11" s="1" t="str">
        <f t="shared" si="1"/>
        <v>Compact Disk</v>
      </c>
      <c r="J11" s="1"/>
      <c r="K11" s="13"/>
      <c r="L11" s="13"/>
      <c r="M11" s="15"/>
    </row>
    <row r="12" spans="2:13">
      <c r="B12" s="1">
        <v>7</v>
      </c>
      <c r="C12" s="1" t="s">
        <v>49</v>
      </c>
      <c r="D12" s="2" t="s">
        <v>35</v>
      </c>
      <c r="E12" s="1" t="s">
        <v>59</v>
      </c>
      <c r="F12" s="1" t="s">
        <v>79</v>
      </c>
      <c r="G12" s="1">
        <v>9</v>
      </c>
      <c r="H12" s="1" t="str">
        <f t="shared" si="0"/>
        <v>Member</v>
      </c>
      <c r="I12" s="1" t="str">
        <f t="shared" si="1"/>
        <v>Compact Disk</v>
      </c>
      <c r="J12" s="1"/>
      <c r="K12" s="13"/>
      <c r="L12" s="13"/>
      <c r="M12" s="15"/>
    </row>
    <row r="13" spans="2:13">
      <c r="B13" s="1">
        <v>8</v>
      </c>
      <c r="C13" s="1" t="s">
        <v>50</v>
      </c>
      <c r="D13" s="2" t="s">
        <v>36</v>
      </c>
      <c r="E13" s="1" t="s">
        <v>60</v>
      </c>
      <c r="F13" s="1" t="s">
        <v>80</v>
      </c>
      <c r="G13" s="1">
        <v>4</v>
      </c>
      <c r="H13" s="1" t="str">
        <f t="shared" si="0"/>
        <v>Member</v>
      </c>
      <c r="I13" s="1" t="str">
        <f t="shared" si="1"/>
        <v>Video Disk</v>
      </c>
      <c r="J13" s="1"/>
      <c r="K13" s="13"/>
      <c r="L13" s="13"/>
      <c r="M13" s="15"/>
    </row>
    <row r="14" spans="2:13" ht="15.75">
      <c r="B14" s="31" t="s">
        <v>15</v>
      </c>
      <c r="C14" s="31"/>
      <c r="D14" s="31"/>
      <c r="E14" s="31"/>
      <c r="F14" s="31"/>
      <c r="G14" s="31"/>
      <c r="H14" s="31"/>
      <c r="I14" s="31"/>
      <c r="J14" s="31"/>
      <c r="K14" s="17"/>
      <c r="L14" s="17"/>
      <c r="M14" s="17"/>
    </row>
    <row r="15" spans="2:13">
      <c r="M15" s="16"/>
    </row>
    <row r="16" spans="2:13" ht="18.75">
      <c r="C16" s="37" t="s">
        <v>16</v>
      </c>
      <c r="D16" s="37"/>
      <c r="E16" s="37"/>
      <c r="F16" s="37"/>
      <c r="G16" s="37"/>
      <c r="H16" s="37"/>
      <c r="I16" s="37"/>
      <c r="J16" s="37"/>
      <c r="K16" s="37"/>
      <c r="L16" s="37"/>
      <c r="M16" s="37"/>
    </row>
    <row r="18" spans="3:13">
      <c r="C18" s="4" t="s">
        <v>1</v>
      </c>
      <c r="D18" s="4" t="s">
        <v>10</v>
      </c>
      <c r="F18" s="5" t="s">
        <v>4</v>
      </c>
      <c r="G18" s="5" t="s">
        <v>11</v>
      </c>
      <c r="I18" s="32" t="s">
        <v>64</v>
      </c>
      <c r="J18" s="33" t="s">
        <v>5</v>
      </c>
      <c r="L18" s="35" t="s">
        <v>13</v>
      </c>
      <c r="M18" s="36"/>
    </row>
    <row r="19" spans="3:13">
      <c r="C19" s="10" t="s">
        <v>37</v>
      </c>
      <c r="D19" s="10" t="s">
        <v>38</v>
      </c>
      <c r="F19" s="12" t="s">
        <v>51</v>
      </c>
      <c r="G19" s="12" t="s">
        <v>61</v>
      </c>
      <c r="I19" s="32"/>
      <c r="J19" s="34"/>
      <c r="L19" s="3" t="s">
        <v>10</v>
      </c>
      <c r="M19" s="3" t="s">
        <v>18</v>
      </c>
    </row>
    <row r="20" spans="3:13">
      <c r="C20" s="10" t="s">
        <v>39</v>
      </c>
      <c r="D20" s="10" t="s">
        <v>40</v>
      </c>
      <c r="F20" s="12" t="s">
        <v>52</v>
      </c>
      <c r="G20" s="12" t="s">
        <v>62</v>
      </c>
      <c r="I20" s="10" t="s">
        <v>65</v>
      </c>
      <c r="J20" s="10" t="s">
        <v>66</v>
      </c>
      <c r="L20" s="10" t="s">
        <v>38</v>
      </c>
      <c r="M20" s="14">
        <v>0.1</v>
      </c>
    </row>
    <row r="21" spans="3:13">
      <c r="C21" s="10" t="s">
        <v>42</v>
      </c>
      <c r="D21" s="10" t="s">
        <v>41</v>
      </c>
      <c r="F21" s="11"/>
      <c r="G21" s="11"/>
      <c r="I21" s="10" t="s">
        <v>67</v>
      </c>
      <c r="J21" s="10" t="s">
        <v>68</v>
      </c>
      <c r="L21" s="10" t="s">
        <v>40</v>
      </c>
      <c r="M21" s="14">
        <v>0.05</v>
      </c>
    </row>
    <row r="22" spans="3:13">
      <c r="I22" s="10" t="s">
        <v>69</v>
      </c>
      <c r="J22" s="10" t="s">
        <v>70</v>
      </c>
      <c r="L22" s="10" t="s">
        <v>41</v>
      </c>
      <c r="M22" s="10">
        <v>0</v>
      </c>
    </row>
    <row r="23" spans="3:13">
      <c r="I23" s="10" t="s">
        <v>71</v>
      </c>
      <c r="J23" s="10" t="s">
        <v>72</v>
      </c>
      <c r="L23" s="11"/>
      <c r="M23" s="11"/>
    </row>
  </sheetData>
  <mergeCells count="19">
    <mergeCell ref="I18:I19"/>
    <mergeCell ref="J18:J19"/>
    <mergeCell ref="L18:M18"/>
    <mergeCell ref="J4:J5"/>
    <mergeCell ref="K4:K5"/>
    <mergeCell ref="L4:L5"/>
    <mergeCell ref="M4:M5"/>
    <mergeCell ref="B14:J14"/>
    <mergeCell ref="C16:M16"/>
    <mergeCell ref="B1:M1"/>
    <mergeCell ref="B2:M2"/>
    <mergeCell ref="B4:B5"/>
    <mergeCell ref="C4:C5"/>
    <mergeCell ref="D4:D5"/>
    <mergeCell ref="E4:E5"/>
    <mergeCell ref="F4:F5"/>
    <mergeCell ref="G4:G5"/>
    <mergeCell ref="H4:H5"/>
    <mergeCell ref="I4:I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B1:M23"/>
  <sheetViews>
    <sheetView workbookViewId="0">
      <selection activeCell="P11" sqref="P11"/>
    </sheetView>
  </sheetViews>
  <sheetFormatPr defaultRowHeight="15"/>
  <cols>
    <col min="2" max="2" width="6.7109375" customWidth="1"/>
    <col min="3" max="3" width="17" customWidth="1"/>
    <col min="4" max="4" width="17.85546875" customWidth="1"/>
    <col min="5" max="5" width="11.85546875" customWidth="1"/>
    <col min="6" max="6" width="14.85546875" customWidth="1"/>
    <col min="7" max="7" width="14.7109375" customWidth="1"/>
    <col min="8" max="8" width="13.7109375" customWidth="1"/>
    <col min="9" max="9" width="14.42578125" customWidth="1"/>
    <col min="10" max="10" width="12.85546875" customWidth="1"/>
    <col min="11" max="11" width="14" customWidth="1"/>
    <col min="12" max="12" width="17.140625" customWidth="1"/>
    <col min="13" max="13" width="16.28515625" bestFit="1" customWidth="1"/>
  </cols>
  <sheetData>
    <row r="1" spans="2:13" ht="15.75">
      <c r="B1" s="28" t="s">
        <v>2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2:13" ht="15.75">
      <c r="B2" s="29" t="s">
        <v>3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4" spans="2:13">
      <c r="B4" s="30" t="s">
        <v>0</v>
      </c>
      <c r="C4" s="27" t="s">
        <v>6</v>
      </c>
      <c r="D4" s="27" t="s">
        <v>9</v>
      </c>
      <c r="E4" s="27" t="s">
        <v>7</v>
      </c>
      <c r="F4" s="27" t="s">
        <v>8</v>
      </c>
      <c r="G4" s="27" t="s">
        <v>17</v>
      </c>
      <c r="H4" s="27" t="s">
        <v>10</v>
      </c>
      <c r="I4" s="27" t="s">
        <v>63</v>
      </c>
      <c r="J4" s="27" t="s">
        <v>12</v>
      </c>
      <c r="K4" s="27" t="s">
        <v>81</v>
      </c>
      <c r="L4" s="30" t="s">
        <v>13</v>
      </c>
      <c r="M4" s="27" t="s">
        <v>14</v>
      </c>
    </row>
    <row r="5" spans="2:13">
      <c r="B5" s="30"/>
      <c r="C5" s="27"/>
      <c r="D5" s="27"/>
      <c r="E5" s="27"/>
      <c r="F5" s="27"/>
      <c r="G5" s="27"/>
      <c r="H5" s="27"/>
      <c r="I5" s="27"/>
      <c r="J5" s="27"/>
      <c r="K5" s="27"/>
      <c r="L5" s="30"/>
      <c r="M5" s="27"/>
    </row>
    <row r="6" spans="2:13" ht="18.75">
      <c r="B6" s="1">
        <v>1</v>
      </c>
      <c r="C6" s="1" t="s">
        <v>43</v>
      </c>
      <c r="D6" s="2" t="s">
        <v>29</v>
      </c>
      <c r="E6" s="1" t="s">
        <v>53</v>
      </c>
      <c r="F6" s="1" t="s">
        <v>73</v>
      </c>
      <c r="G6" s="1">
        <v>5</v>
      </c>
      <c r="H6" s="1" t="str">
        <f>IF(LEFT(C6,2)="MB","Member", IF(LEFT(C6,2)="RG","Reguler","Perdana"))</f>
        <v>Member</v>
      </c>
      <c r="I6" s="1" t="str">
        <f>IF(RIGHT(E6,3)="VCD","Compact Disk","Video Disk")</f>
        <v>Compact Disk</v>
      </c>
      <c r="J6" s="1" t="str">
        <f>IF(MID(F6,4,3)="KLS","Kolosal", IF(MID(F6,4,3)="DRM","Drama", IF(MID(F6,4,3)="KRT","Kartun","Action")))</f>
        <v>Kolosal</v>
      </c>
      <c r="K6" s="13">
        <f>G6*1250</f>
        <v>6250</v>
      </c>
      <c r="L6" s="19" t="s">
        <v>85</v>
      </c>
      <c r="M6" s="15"/>
    </row>
    <row r="7" spans="2:13">
      <c r="B7" s="1">
        <v>2</v>
      </c>
      <c r="C7" s="1" t="s">
        <v>44</v>
      </c>
      <c r="D7" s="2" t="s">
        <v>30</v>
      </c>
      <c r="E7" s="1" t="s">
        <v>54</v>
      </c>
      <c r="F7" s="1" t="s">
        <v>74</v>
      </c>
      <c r="G7" s="1">
        <v>7</v>
      </c>
      <c r="H7" s="1" t="str">
        <f t="shared" ref="H7:H13" si="0">IF(LEFT(C7,2)="MB","Member", IF(LEFT(C7,2)="RG","Reguler","Perdana"))</f>
        <v>Reguler</v>
      </c>
      <c r="I7" s="1" t="str">
        <f t="shared" ref="I7:I13" si="1">IF(RIGHT(E7,3)="VCD","Compact Disk","Video Disk")</f>
        <v>Video Disk</v>
      </c>
      <c r="J7" s="1" t="str">
        <f t="shared" ref="J7:J13" si="2">IF(MID(F7,4,3)="KLS","Kolosal", IF(MID(F7,4,3)="DRM","Drama", IF(MID(F7,4,3)="KRT","Kartun","Action")))</f>
        <v>Action</v>
      </c>
      <c r="K7" s="13">
        <f t="shared" ref="K7:K13" si="3">G7*1250</f>
        <v>8750</v>
      </c>
      <c r="L7" s="13"/>
      <c r="M7" s="15"/>
    </row>
    <row r="8" spans="2:13">
      <c r="B8" s="1">
        <v>3</v>
      </c>
      <c r="C8" s="1" t="s">
        <v>45</v>
      </c>
      <c r="D8" s="2" t="s">
        <v>31</v>
      </c>
      <c r="E8" s="1" t="s">
        <v>55</v>
      </c>
      <c r="F8" s="1" t="s">
        <v>75</v>
      </c>
      <c r="G8" s="1">
        <v>3</v>
      </c>
      <c r="H8" s="1" t="str">
        <f t="shared" si="0"/>
        <v>Member</v>
      </c>
      <c r="I8" s="1" t="str">
        <f t="shared" si="1"/>
        <v>Video Disk</v>
      </c>
      <c r="J8" s="1" t="str">
        <f t="shared" si="2"/>
        <v>Action</v>
      </c>
      <c r="K8" s="13">
        <f t="shared" si="3"/>
        <v>3750</v>
      </c>
      <c r="L8" s="13"/>
      <c r="M8" s="15"/>
    </row>
    <row r="9" spans="2:13">
      <c r="B9" s="1">
        <v>4</v>
      </c>
      <c r="C9" s="1" t="s">
        <v>46</v>
      </c>
      <c r="D9" s="2" t="s">
        <v>32</v>
      </c>
      <c r="E9" s="1" t="s">
        <v>56</v>
      </c>
      <c r="F9" s="1" t="s">
        <v>76</v>
      </c>
      <c r="G9" s="1">
        <v>5</v>
      </c>
      <c r="H9" s="1" t="str">
        <f t="shared" si="0"/>
        <v>Perdana</v>
      </c>
      <c r="I9" s="1" t="str">
        <f t="shared" si="1"/>
        <v>Compact Disk</v>
      </c>
      <c r="J9" s="1" t="str">
        <f t="shared" si="2"/>
        <v>Drama</v>
      </c>
      <c r="K9" s="13">
        <f t="shared" si="3"/>
        <v>6250</v>
      </c>
      <c r="L9" s="13"/>
      <c r="M9" s="15"/>
    </row>
    <row r="10" spans="2:13">
      <c r="B10" s="1">
        <v>5</v>
      </c>
      <c r="C10" s="1" t="s">
        <v>47</v>
      </c>
      <c r="D10" s="2" t="s">
        <v>33</v>
      </c>
      <c r="E10" s="1" t="s">
        <v>57</v>
      </c>
      <c r="F10" s="1" t="s">
        <v>77</v>
      </c>
      <c r="G10" s="1">
        <v>2</v>
      </c>
      <c r="H10" s="1" t="str">
        <f t="shared" si="0"/>
        <v>Reguler</v>
      </c>
      <c r="I10" s="1" t="str">
        <f t="shared" si="1"/>
        <v>Video Disk</v>
      </c>
      <c r="J10" s="1" t="str">
        <f t="shared" si="2"/>
        <v>Kartun</v>
      </c>
      <c r="K10" s="13">
        <f t="shared" si="3"/>
        <v>2500</v>
      </c>
      <c r="L10" s="13"/>
      <c r="M10" s="15"/>
    </row>
    <row r="11" spans="2:13">
      <c r="B11" s="1">
        <v>6</v>
      </c>
      <c r="C11" s="1" t="s">
        <v>48</v>
      </c>
      <c r="D11" s="2" t="s">
        <v>34</v>
      </c>
      <c r="E11" s="1" t="s">
        <v>58</v>
      </c>
      <c r="F11" s="1" t="s">
        <v>78</v>
      </c>
      <c r="G11" s="1">
        <v>6</v>
      </c>
      <c r="H11" s="1" t="str">
        <f t="shared" si="0"/>
        <v>Perdana</v>
      </c>
      <c r="I11" s="1" t="str">
        <f t="shared" si="1"/>
        <v>Compact Disk</v>
      </c>
      <c r="J11" s="1" t="str">
        <f t="shared" si="2"/>
        <v>Kolosal</v>
      </c>
      <c r="K11" s="13">
        <f t="shared" si="3"/>
        <v>7500</v>
      </c>
      <c r="L11" s="13"/>
      <c r="M11" s="15"/>
    </row>
    <row r="12" spans="2:13">
      <c r="B12" s="1">
        <v>7</v>
      </c>
      <c r="C12" s="1" t="s">
        <v>49</v>
      </c>
      <c r="D12" s="2" t="s">
        <v>35</v>
      </c>
      <c r="E12" s="1" t="s">
        <v>59</v>
      </c>
      <c r="F12" s="1" t="s">
        <v>79</v>
      </c>
      <c r="G12" s="1">
        <v>9</v>
      </c>
      <c r="H12" s="1" t="str">
        <f t="shared" si="0"/>
        <v>Member</v>
      </c>
      <c r="I12" s="1" t="str">
        <f t="shared" si="1"/>
        <v>Compact Disk</v>
      </c>
      <c r="J12" s="1" t="str">
        <f t="shared" si="2"/>
        <v>Kartun</v>
      </c>
      <c r="K12" s="13">
        <f t="shared" si="3"/>
        <v>11250</v>
      </c>
      <c r="L12" s="13"/>
      <c r="M12" s="15"/>
    </row>
    <row r="13" spans="2:13">
      <c r="B13" s="1">
        <v>8</v>
      </c>
      <c r="C13" s="1" t="s">
        <v>50</v>
      </c>
      <c r="D13" s="2" t="s">
        <v>36</v>
      </c>
      <c r="E13" s="1" t="s">
        <v>60</v>
      </c>
      <c r="F13" s="1" t="s">
        <v>80</v>
      </c>
      <c r="G13" s="1">
        <v>4</v>
      </c>
      <c r="H13" s="1" t="str">
        <f t="shared" si="0"/>
        <v>Member</v>
      </c>
      <c r="I13" s="1" t="str">
        <f t="shared" si="1"/>
        <v>Video Disk</v>
      </c>
      <c r="J13" s="1" t="str">
        <f t="shared" si="2"/>
        <v>Drama</v>
      </c>
      <c r="K13" s="13">
        <f t="shared" si="3"/>
        <v>5000</v>
      </c>
      <c r="L13" s="13"/>
      <c r="M13" s="15"/>
    </row>
    <row r="14" spans="2:13" ht="15.75">
      <c r="B14" s="31" t="s">
        <v>15</v>
      </c>
      <c r="C14" s="31"/>
      <c r="D14" s="31"/>
      <c r="E14" s="31"/>
      <c r="F14" s="31"/>
      <c r="G14" s="31"/>
      <c r="H14" s="31"/>
      <c r="I14" s="31"/>
      <c r="J14" s="31"/>
      <c r="K14" s="17"/>
      <c r="L14" s="17"/>
      <c r="M14" s="17"/>
    </row>
    <row r="15" spans="2:13">
      <c r="M15" s="16"/>
    </row>
    <row r="16" spans="2:13" ht="18.75">
      <c r="C16" s="37" t="s">
        <v>16</v>
      </c>
      <c r="D16" s="37"/>
      <c r="E16" s="37"/>
      <c r="F16" s="37"/>
      <c r="G16" s="37"/>
      <c r="H16" s="37"/>
      <c r="I16" s="37"/>
      <c r="J16" s="37"/>
      <c r="K16" s="37"/>
      <c r="L16" s="37"/>
      <c r="M16" s="37"/>
    </row>
    <row r="18" spans="3:13">
      <c r="C18" s="4" t="s">
        <v>1</v>
      </c>
      <c r="D18" s="4" t="s">
        <v>10</v>
      </c>
      <c r="F18" s="5" t="s">
        <v>4</v>
      </c>
      <c r="G18" s="5" t="s">
        <v>11</v>
      </c>
      <c r="I18" s="32" t="s">
        <v>64</v>
      </c>
      <c r="J18" s="33" t="s">
        <v>5</v>
      </c>
      <c r="L18" s="35" t="s">
        <v>13</v>
      </c>
      <c r="M18" s="36"/>
    </row>
    <row r="19" spans="3:13">
      <c r="C19" s="10" t="s">
        <v>37</v>
      </c>
      <c r="D19" s="10" t="s">
        <v>38</v>
      </c>
      <c r="F19" s="12" t="s">
        <v>51</v>
      </c>
      <c r="G19" s="12" t="s">
        <v>61</v>
      </c>
      <c r="I19" s="32"/>
      <c r="J19" s="34"/>
      <c r="L19" s="3" t="s">
        <v>10</v>
      </c>
      <c r="M19" s="3" t="s">
        <v>18</v>
      </c>
    </row>
    <row r="20" spans="3:13">
      <c r="C20" s="10" t="s">
        <v>39</v>
      </c>
      <c r="D20" s="10" t="s">
        <v>40</v>
      </c>
      <c r="F20" s="12" t="s">
        <v>52</v>
      </c>
      <c r="G20" s="12" t="s">
        <v>62</v>
      </c>
      <c r="I20" s="10" t="s">
        <v>65</v>
      </c>
      <c r="J20" s="10" t="s">
        <v>66</v>
      </c>
      <c r="L20" s="10" t="s">
        <v>38</v>
      </c>
      <c r="M20" s="14">
        <v>0.1</v>
      </c>
    </row>
    <row r="21" spans="3:13">
      <c r="C21" s="10" t="s">
        <v>42</v>
      </c>
      <c r="D21" s="10" t="s">
        <v>41</v>
      </c>
      <c r="F21" s="11"/>
      <c r="G21" s="11"/>
      <c r="I21" s="10" t="s">
        <v>67</v>
      </c>
      <c r="J21" s="10" t="s">
        <v>68</v>
      </c>
      <c r="L21" s="10" t="s">
        <v>40</v>
      </c>
      <c r="M21" s="14">
        <v>0.05</v>
      </c>
    </row>
    <row r="22" spans="3:13">
      <c r="I22" s="10" t="s">
        <v>69</v>
      </c>
      <c r="J22" s="10" t="s">
        <v>70</v>
      </c>
      <c r="L22" s="10" t="s">
        <v>41</v>
      </c>
      <c r="M22" s="10">
        <v>0</v>
      </c>
    </row>
    <row r="23" spans="3:13">
      <c r="I23" s="10" t="s">
        <v>71</v>
      </c>
      <c r="J23" s="10" t="s">
        <v>72</v>
      </c>
      <c r="L23" s="11"/>
      <c r="M23" s="11"/>
    </row>
  </sheetData>
  <mergeCells count="19">
    <mergeCell ref="I18:I19"/>
    <mergeCell ref="J18:J19"/>
    <mergeCell ref="L18:M18"/>
    <mergeCell ref="J4:J5"/>
    <mergeCell ref="K4:K5"/>
    <mergeCell ref="L4:L5"/>
    <mergeCell ref="M4:M5"/>
    <mergeCell ref="B14:J14"/>
    <mergeCell ref="C16:M16"/>
    <mergeCell ref="B1:M1"/>
    <mergeCell ref="B2:M2"/>
    <mergeCell ref="B4:B5"/>
    <mergeCell ref="C4:C5"/>
    <mergeCell ref="D4:D5"/>
    <mergeCell ref="E4:E5"/>
    <mergeCell ref="F4:F5"/>
    <mergeCell ref="G4:G5"/>
    <mergeCell ref="H4:H5"/>
    <mergeCell ref="I4:I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B1:M23"/>
  <sheetViews>
    <sheetView workbookViewId="0"/>
  </sheetViews>
  <sheetFormatPr defaultRowHeight="15"/>
  <cols>
    <col min="1" max="1" width="6.28515625" customWidth="1"/>
    <col min="2" max="2" width="6.140625" customWidth="1"/>
    <col min="3" max="3" width="17" customWidth="1"/>
    <col min="4" max="4" width="18.85546875" customWidth="1"/>
    <col min="5" max="5" width="10.85546875" customWidth="1"/>
    <col min="6" max="6" width="13.85546875" customWidth="1"/>
    <col min="7" max="7" width="14" customWidth="1"/>
    <col min="8" max="8" width="14.140625" customWidth="1"/>
    <col min="9" max="9" width="12.42578125" customWidth="1"/>
    <col min="10" max="10" width="11.5703125" customWidth="1"/>
    <col min="11" max="11" width="13.85546875" customWidth="1"/>
    <col min="12" max="12" width="18.5703125" customWidth="1"/>
    <col min="13" max="13" width="16.28515625" bestFit="1" customWidth="1"/>
  </cols>
  <sheetData>
    <row r="1" spans="2:13" ht="15.75">
      <c r="B1" s="28" t="s">
        <v>2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2:13" ht="15.75">
      <c r="B2" s="29" t="s">
        <v>3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4" spans="2:13">
      <c r="B4" s="30" t="s">
        <v>0</v>
      </c>
      <c r="C4" s="27" t="s">
        <v>6</v>
      </c>
      <c r="D4" s="27" t="s">
        <v>9</v>
      </c>
      <c r="E4" s="27" t="s">
        <v>7</v>
      </c>
      <c r="F4" s="27" t="s">
        <v>8</v>
      </c>
      <c r="G4" s="27" t="s">
        <v>17</v>
      </c>
      <c r="H4" s="27" t="s">
        <v>10</v>
      </c>
      <c r="I4" s="27" t="s">
        <v>63</v>
      </c>
      <c r="J4" s="27" t="s">
        <v>12</v>
      </c>
      <c r="K4" s="27" t="s">
        <v>81</v>
      </c>
      <c r="L4" s="30" t="s">
        <v>13</v>
      </c>
      <c r="M4" s="27" t="s">
        <v>14</v>
      </c>
    </row>
    <row r="5" spans="2:13">
      <c r="B5" s="30"/>
      <c r="C5" s="27"/>
      <c r="D5" s="27"/>
      <c r="E5" s="27"/>
      <c r="F5" s="27"/>
      <c r="G5" s="27"/>
      <c r="H5" s="27"/>
      <c r="I5" s="27"/>
      <c r="J5" s="27"/>
      <c r="K5" s="27"/>
      <c r="L5" s="30"/>
      <c r="M5" s="27"/>
    </row>
    <row r="6" spans="2:13">
      <c r="B6" s="1">
        <v>1</v>
      </c>
      <c r="C6" s="1" t="s">
        <v>43</v>
      </c>
      <c r="D6" s="2" t="s">
        <v>29</v>
      </c>
      <c r="E6" s="1" t="s">
        <v>53</v>
      </c>
      <c r="F6" s="1" t="s">
        <v>73</v>
      </c>
      <c r="G6" s="1">
        <v>5</v>
      </c>
      <c r="H6" s="1" t="str">
        <f>IF(LEFT(C6,2)="MB","Member", IF(LEFT(C6,2)="RG","Reguler","Perdana"))</f>
        <v>Member</v>
      </c>
      <c r="I6" s="1" t="str">
        <f>IF(RIGHT(E6,3)="VCD","Compact Disk","Video Disk")</f>
        <v>Compact Disk</v>
      </c>
      <c r="J6" s="1" t="str">
        <f>IF(MID(F6,4,3)="KLS","Kolosal", IF(MID(F6,4,3)="DRM","Drama", IF(MID(F6,4,3)="KRT","Kartun","Action")))</f>
        <v>Kolosal</v>
      </c>
      <c r="K6" s="13">
        <f>G6*1250</f>
        <v>6250</v>
      </c>
      <c r="L6" s="13">
        <f>IF(H6="Member",K6*10%, IF(H6 = "Reguler",K6*5%, 0))</f>
        <v>625</v>
      </c>
      <c r="M6" s="15">
        <f>K6-L6</f>
        <v>5625</v>
      </c>
    </row>
    <row r="7" spans="2:13">
      <c r="B7" s="1">
        <v>2</v>
      </c>
      <c r="C7" s="1" t="s">
        <v>44</v>
      </c>
      <c r="D7" s="2" t="s">
        <v>30</v>
      </c>
      <c r="E7" s="1" t="s">
        <v>54</v>
      </c>
      <c r="F7" s="1" t="s">
        <v>74</v>
      </c>
      <c r="G7" s="1">
        <v>7</v>
      </c>
      <c r="H7" s="1" t="str">
        <f t="shared" ref="H7:H13" si="0">IF(LEFT(C7,2)="MB","Member", IF(LEFT(C7,2)="RG","Reguler","Perdana"))</f>
        <v>Reguler</v>
      </c>
      <c r="I7" s="1" t="str">
        <f t="shared" ref="I7:I13" si="1">IF(RIGHT(E7,3)="VCD","Compact Disk","Video Disk")</f>
        <v>Video Disk</v>
      </c>
      <c r="J7" s="1" t="str">
        <f t="shared" ref="J7:J13" si="2">IF(MID(F7,4,3)="KLS","Kolosal", IF(MID(F7,4,3)="DRM","Drama", IF(MID(F7,4,3)="KRT","Kartun","Action")))</f>
        <v>Action</v>
      </c>
      <c r="K7" s="13">
        <f t="shared" ref="K7:K13" si="3">G7*1250</f>
        <v>8750</v>
      </c>
      <c r="L7" s="13">
        <f t="shared" ref="L7:L13" si="4">IF(H7="Member",K7*10%, IF(H7 = "Reguler",K7*5%, 0))</f>
        <v>437.5</v>
      </c>
      <c r="M7" s="15">
        <f t="shared" ref="M7:M13" si="5">K7-L7</f>
        <v>8312.5</v>
      </c>
    </row>
    <row r="8" spans="2:13">
      <c r="B8" s="1">
        <v>3</v>
      </c>
      <c r="C8" s="1" t="s">
        <v>45</v>
      </c>
      <c r="D8" s="2" t="s">
        <v>31</v>
      </c>
      <c r="E8" s="1" t="s">
        <v>55</v>
      </c>
      <c r="F8" s="1" t="s">
        <v>75</v>
      </c>
      <c r="G8" s="1">
        <v>3</v>
      </c>
      <c r="H8" s="1" t="str">
        <f t="shared" si="0"/>
        <v>Member</v>
      </c>
      <c r="I8" s="1" t="str">
        <f t="shared" si="1"/>
        <v>Video Disk</v>
      </c>
      <c r="J8" s="1" t="str">
        <f t="shared" si="2"/>
        <v>Action</v>
      </c>
      <c r="K8" s="13">
        <f t="shared" si="3"/>
        <v>3750</v>
      </c>
      <c r="L8" s="13">
        <f t="shared" si="4"/>
        <v>375</v>
      </c>
      <c r="M8" s="15">
        <f t="shared" si="5"/>
        <v>3375</v>
      </c>
    </row>
    <row r="9" spans="2:13">
      <c r="B9" s="1">
        <v>4</v>
      </c>
      <c r="C9" s="1" t="s">
        <v>46</v>
      </c>
      <c r="D9" s="2" t="s">
        <v>32</v>
      </c>
      <c r="E9" s="1" t="s">
        <v>56</v>
      </c>
      <c r="F9" s="1" t="s">
        <v>76</v>
      </c>
      <c r="G9" s="1">
        <v>5</v>
      </c>
      <c r="H9" s="1" t="str">
        <f t="shared" si="0"/>
        <v>Perdana</v>
      </c>
      <c r="I9" s="1" t="str">
        <f t="shared" si="1"/>
        <v>Compact Disk</v>
      </c>
      <c r="J9" s="1" t="str">
        <f t="shared" si="2"/>
        <v>Drama</v>
      </c>
      <c r="K9" s="13">
        <f t="shared" si="3"/>
        <v>6250</v>
      </c>
      <c r="L9" s="13">
        <f t="shared" si="4"/>
        <v>0</v>
      </c>
      <c r="M9" s="15">
        <f t="shared" si="5"/>
        <v>6250</v>
      </c>
    </row>
    <row r="10" spans="2:13">
      <c r="B10" s="1">
        <v>5</v>
      </c>
      <c r="C10" s="1" t="s">
        <v>47</v>
      </c>
      <c r="D10" s="2" t="s">
        <v>33</v>
      </c>
      <c r="E10" s="1" t="s">
        <v>57</v>
      </c>
      <c r="F10" s="1" t="s">
        <v>77</v>
      </c>
      <c r="G10" s="1">
        <v>2</v>
      </c>
      <c r="H10" s="1" t="str">
        <f t="shared" si="0"/>
        <v>Reguler</v>
      </c>
      <c r="I10" s="1" t="str">
        <f t="shared" si="1"/>
        <v>Video Disk</v>
      </c>
      <c r="J10" s="1" t="str">
        <f t="shared" si="2"/>
        <v>Kartun</v>
      </c>
      <c r="K10" s="13">
        <f t="shared" si="3"/>
        <v>2500</v>
      </c>
      <c r="L10" s="13">
        <f t="shared" si="4"/>
        <v>125</v>
      </c>
      <c r="M10" s="15">
        <f t="shared" si="5"/>
        <v>2375</v>
      </c>
    </row>
    <row r="11" spans="2:13">
      <c r="B11" s="1">
        <v>6</v>
      </c>
      <c r="C11" s="1" t="s">
        <v>48</v>
      </c>
      <c r="D11" s="2" t="s">
        <v>34</v>
      </c>
      <c r="E11" s="1" t="s">
        <v>58</v>
      </c>
      <c r="F11" s="1" t="s">
        <v>78</v>
      </c>
      <c r="G11" s="1">
        <v>6</v>
      </c>
      <c r="H11" s="1" t="str">
        <f t="shared" si="0"/>
        <v>Perdana</v>
      </c>
      <c r="I11" s="1" t="str">
        <f t="shared" si="1"/>
        <v>Compact Disk</v>
      </c>
      <c r="J11" s="1" t="str">
        <f t="shared" si="2"/>
        <v>Kolosal</v>
      </c>
      <c r="K11" s="13">
        <f t="shared" si="3"/>
        <v>7500</v>
      </c>
      <c r="L11" s="13">
        <f t="shared" si="4"/>
        <v>0</v>
      </c>
      <c r="M11" s="15">
        <f t="shared" si="5"/>
        <v>7500</v>
      </c>
    </row>
    <row r="12" spans="2:13">
      <c r="B12" s="1">
        <v>7</v>
      </c>
      <c r="C12" s="1" t="s">
        <v>49</v>
      </c>
      <c r="D12" s="2" t="s">
        <v>35</v>
      </c>
      <c r="E12" s="1" t="s">
        <v>59</v>
      </c>
      <c r="F12" s="1" t="s">
        <v>79</v>
      </c>
      <c r="G12" s="1">
        <v>9</v>
      </c>
      <c r="H12" s="1" t="str">
        <f t="shared" si="0"/>
        <v>Member</v>
      </c>
      <c r="I12" s="1" t="str">
        <f t="shared" si="1"/>
        <v>Compact Disk</v>
      </c>
      <c r="J12" s="1" t="str">
        <f t="shared" si="2"/>
        <v>Kartun</v>
      </c>
      <c r="K12" s="13">
        <f t="shared" si="3"/>
        <v>11250</v>
      </c>
      <c r="L12" s="13">
        <f t="shared" si="4"/>
        <v>1125</v>
      </c>
      <c r="M12" s="15">
        <f t="shared" si="5"/>
        <v>10125</v>
      </c>
    </row>
    <row r="13" spans="2:13">
      <c r="B13" s="1">
        <v>8</v>
      </c>
      <c r="C13" s="1" t="s">
        <v>50</v>
      </c>
      <c r="D13" s="2" t="s">
        <v>36</v>
      </c>
      <c r="E13" s="1" t="s">
        <v>60</v>
      </c>
      <c r="F13" s="1" t="s">
        <v>80</v>
      </c>
      <c r="G13" s="1">
        <v>4</v>
      </c>
      <c r="H13" s="1" t="str">
        <f t="shared" si="0"/>
        <v>Member</v>
      </c>
      <c r="I13" s="1" t="str">
        <f t="shared" si="1"/>
        <v>Video Disk</v>
      </c>
      <c r="J13" s="1" t="str">
        <f t="shared" si="2"/>
        <v>Drama</v>
      </c>
      <c r="K13" s="13">
        <f t="shared" si="3"/>
        <v>5000</v>
      </c>
      <c r="L13" s="13">
        <f t="shared" si="4"/>
        <v>500</v>
      </c>
      <c r="M13" s="15">
        <f t="shared" si="5"/>
        <v>4500</v>
      </c>
    </row>
    <row r="14" spans="2:13" ht="15.75">
      <c r="B14" s="31" t="s">
        <v>15</v>
      </c>
      <c r="C14" s="31"/>
      <c r="D14" s="31"/>
      <c r="E14" s="31"/>
      <c r="F14" s="31"/>
      <c r="G14" s="31"/>
      <c r="H14" s="31"/>
      <c r="I14" s="31"/>
      <c r="J14" s="31"/>
      <c r="K14" s="17">
        <f>SUM(K6:K13)</f>
        <v>51250</v>
      </c>
      <c r="L14" s="17">
        <f>SUM(L6:L13)</f>
        <v>3187.5</v>
      </c>
      <c r="M14" s="17">
        <f>SUM(M6:M13)</f>
        <v>48062.5</v>
      </c>
    </row>
    <row r="15" spans="2:13">
      <c r="M15" s="16"/>
    </row>
    <row r="16" spans="2:13" ht="18.75">
      <c r="C16" s="37" t="s">
        <v>16</v>
      </c>
      <c r="D16" s="37"/>
      <c r="E16" s="37"/>
      <c r="F16" s="37"/>
      <c r="G16" s="37"/>
      <c r="H16" s="37"/>
      <c r="I16" s="37"/>
      <c r="J16" s="37"/>
      <c r="K16" s="37"/>
      <c r="L16" s="37"/>
      <c r="M16" s="37"/>
    </row>
    <row r="18" spans="3:13">
      <c r="C18" s="4" t="s">
        <v>1</v>
      </c>
      <c r="D18" s="4" t="s">
        <v>10</v>
      </c>
      <c r="F18" s="5" t="s">
        <v>4</v>
      </c>
      <c r="G18" s="5" t="s">
        <v>11</v>
      </c>
      <c r="I18" s="32" t="s">
        <v>64</v>
      </c>
      <c r="J18" s="33" t="s">
        <v>5</v>
      </c>
      <c r="L18" s="35" t="s">
        <v>13</v>
      </c>
      <c r="M18" s="36"/>
    </row>
    <row r="19" spans="3:13">
      <c r="C19" s="10" t="s">
        <v>37</v>
      </c>
      <c r="D19" s="10" t="s">
        <v>38</v>
      </c>
      <c r="F19" s="12" t="s">
        <v>51</v>
      </c>
      <c r="G19" s="12" t="s">
        <v>61</v>
      </c>
      <c r="I19" s="32"/>
      <c r="J19" s="34"/>
      <c r="L19" s="3" t="s">
        <v>10</v>
      </c>
      <c r="M19" s="3" t="s">
        <v>18</v>
      </c>
    </row>
    <row r="20" spans="3:13">
      <c r="C20" s="10" t="s">
        <v>39</v>
      </c>
      <c r="D20" s="10" t="s">
        <v>40</v>
      </c>
      <c r="F20" s="12" t="s">
        <v>52</v>
      </c>
      <c r="G20" s="12" t="s">
        <v>62</v>
      </c>
      <c r="I20" s="10" t="s">
        <v>65</v>
      </c>
      <c r="J20" s="10" t="s">
        <v>66</v>
      </c>
      <c r="L20" s="10" t="s">
        <v>38</v>
      </c>
      <c r="M20" s="14">
        <v>0.1</v>
      </c>
    </row>
    <row r="21" spans="3:13">
      <c r="C21" s="10" t="s">
        <v>42</v>
      </c>
      <c r="D21" s="10" t="s">
        <v>41</v>
      </c>
      <c r="F21" s="11"/>
      <c r="G21" s="11"/>
      <c r="I21" s="10" t="s">
        <v>67</v>
      </c>
      <c r="J21" s="10" t="s">
        <v>68</v>
      </c>
      <c r="L21" s="10" t="s">
        <v>40</v>
      </c>
      <c r="M21" s="14">
        <v>0.05</v>
      </c>
    </row>
    <row r="22" spans="3:13">
      <c r="I22" s="10" t="s">
        <v>69</v>
      </c>
      <c r="J22" s="10" t="s">
        <v>70</v>
      </c>
      <c r="L22" s="10" t="s">
        <v>41</v>
      </c>
      <c r="M22" s="10">
        <v>0</v>
      </c>
    </row>
    <row r="23" spans="3:13">
      <c r="I23" s="10" t="s">
        <v>71</v>
      </c>
      <c r="J23" s="10" t="s">
        <v>72</v>
      </c>
      <c r="L23" s="11"/>
      <c r="M23" s="11"/>
    </row>
  </sheetData>
  <mergeCells count="19">
    <mergeCell ref="I18:I19"/>
    <mergeCell ref="J18:J19"/>
    <mergeCell ref="L18:M18"/>
    <mergeCell ref="J4:J5"/>
    <mergeCell ref="K4:K5"/>
    <mergeCell ref="L4:L5"/>
    <mergeCell ref="M4:M5"/>
    <mergeCell ref="B14:J14"/>
    <mergeCell ref="C16:M16"/>
    <mergeCell ref="B1:M1"/>
    <mergeCell ref="B2:M2"/>
    <mergeCell ref="B4:B5"/>
    <mergeCell ref="C4:C5"/>
    <mergeCell ref="D4:D5"/>
    <mergeCell ref="E4:E5"/>
    <mergeCell ref="F4:F5"/>
    <mergeCell ref="G4:G5"/>
    <mergeCell ref="H4:H5"/>
    <mergeCell ref="I4:I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B1:N20"/>
  <sheetViews>
    <sheetView workbookViewId="0">
      <selection activeCell="F7" sqref="F7"/>
    </sheetView>
  </sheetViews>
  <sheetFormatPr defaultRowHeight="15"/>
  <cols>
    <col min="2" max="2" width="6.28515625" customWidth="1"/>
    <col min="3" max="3" width="14.28515625" customWidth="1"/>
    <col min="4" max="4" width="12.7109375" customWidth="1"/>
    <col min="5" max="5" width="9.85546875" bestFit="1" customWidth="1"/>
    <col min="6" max="6" width="17.5703125" customWidth="1"/>
    <col min="7" max="7" width="14.28515625" bestFit="1" customWidth="1"/>
    <col min="9" max="9" width="3.85546875" customWidth="1"/>
    <col min="11" max="11" width="20.28515625" customWidth="1"/>
    <col min="12" max="12" width="4.5703125" customWidth="1"/>
    <col min="14" max="14" width="16" bestFit="1" customWidth="1"/>
  </cols>
  <sheetData>
    <row r="1" spans="2:14" ht="15.75">
      <c r="B1" s="38" t="s">
        <v>86</v>
      </c>
      <c r="C1" s="38"/>
      <c r="D1" s="38"/>
      <c r="E1" s="38"/>
      <c r="F1" s="38"/>
      <c r="G1" s="38"/>
      <c r="H1" s="38"/>
    </row>
    <row r="2" spans="2:14" ht="15.75">
      <c r="B2" s="38" t="s">
        <v>87</v>
      </c>
      <c r="C2" s="38"/>
      <c r="D2" s="38"/>
      <c r="E2" s="38"/>
      <c r="F2" s="38"/>
      <c r="G2" s="38"/>
      <c r="H2" s="38"/>
    </row>
    <row r="4" spans="2:14" ht="26.25" customHeight="1">
      <c r="B4" s="20" t="s">
        <v>0</v>
      </c>
      <c r="C4" s="20" t="s">
        <v>88</v>
      </c>
      <c r="D4" s="20" t="s">
        <v>89</v>
      </c>
      <c r="E4" s="20" t="s">
        <v>90</v>
      </c>
      <c r="F4" s="21" t="s">
        <v>91</v>
      </c>
      <c r="G4" s="20" t="s">
        <v>92</v>
      </c>
      <c r="H4" s="20" t="s">
        <v>93</v>
      </c>
    </row>
    <row r="5" spans="2:14">
      <c r="B5" s="1">
        <v>1</v>
      </c>
      <c r="C5" s="1">
        <v>21109190</v>
      </c>
      <c r="D5" s="1" t="s">
        <v>108</v>
      </c>
      <c r="E5" s="1" t="str">
        <f>IF(LEFT(C5,1)="1","Teknik", IF(LEFT(C5,1)="2","Ekonomi",IF(LEFT(C5,1)="3","Hukum", IF(LEFT(C5,1)="4","Sospol","Desain"))))</f>
        <v>Ekonomi</v>
      </c>
      <c r="F5" s="1" t="str">
        <f>IF(MID(C5,2,2)="11","Akuntansi", IF(MID(C5,2,2)="19","DKV", IF(MID(C5,2,2)="12","Manajemen","Ilmu Hukum")))</f>
        <v>Akuntansi</v>
      </c>
      <c r="G5" s="2"/>
      <c r="H5" s="2"/>
      <c r="J5" s="22" t="s">
        <v>88</v>
      </c>
      <c r="K5" s="22" t="s">
        <v>90</v>
      </c>
      <c r="M5" s="22" t="s">
        <v>88</v>
      </c>
      <c r="N5" s="22" t="s">
        <v>92</v>
      </c>
    </row>
    <row r="6" spans="2:14">
      <c r="B6" s="1">
        <v>2</v>
      </c>
      <c r="C6" s="1">
        <v>51910200</v>
      </c>
      <c r="D6" s="1" t="s">
        <v>107</v>
      </c>
      <c r="E6" s="1" t="str">
        <f t="shared" ref="E6:E12" si="0">IF(LEFT(C6,1)="1","Teknik", IF(LEFT(C6,1)="2","Ekonomi",IF(LEFT(C6,1)="3","Hukum", IF(LEFT(C6,1)="4","Sospol","Desain"))))</f>
        <v>Desain</v>
      </c>
      <c r="F6" s="1" t="str">
        <f t="shared" ref="F6:F12" si="1">IF(MID(C6,2,2)="11","Akuntansi", IF(MID(C6,2,2)="19","DKV", IF(MID(C6,2,2)="12","Manajemen","Ilmu Hukum")))</f>
        <v>DKV</v>
      </c>
      <c r="G6" s="2"/>
      <c r="H6" s="2"/>
      <c r="J6" s="10">
        <v>1</v>
      </c>
      <c r="K6" s="10" t="s">
        <v>94</v>
      </c>
      <c r="M6" s="24" t="s">
        <v>103</v>
      </c>
      <c r="N6" s="10">
        <v>2007</v>
      </c>
    </row>
    <row r="7" spans="2:14">
      <c r="B7" s="1">
        <v>3</v>
      </c>
      <c r="C7" s="1">
        <v>51909290</v>
      </c>
      <c r="D7" s="1" t="s">
        <v>109</v>
      </c>
      <c r="E7" s="1" t="str">
        <f t="shared" si="0"/>
        <v>Desain</v>
      </c>
      <c r="F7" s="1" t="str">
        <f t="shared" si="1"/>
        <v>DKV</v>
      </c>
      <c r="G7" s="2"/>
      <c r="H7" s="2"/>
      <c r="J7" s="10">
        <v>2</v>
      </c>
      <c r="K7" s="10" t="s">
        <v>95</v>
      </c>
      <c r="M7" s="24" t="s">
        <v>104</v>
      </c>
      <c r="N7" s="10">
        <v>2008</v>
      </c>
    </row>
    <row r="8" spans="2:14">
      <c r="B8" s="1">
        <v>4</v>
      </c>
      <c r="C8" s="1">
        <v>31608009</v>
      </c>
      <c r="D8" s="1" t="s">
        <v>110</v>
      </c>
      <c r="E8" s="1" t="str">
        <f t="shared" si="0"/>
        <v>Hukum</v>
      </c>
      <c r="F8" s="1" t="str">
        <f t="shared" si="1"/>
        <v>Ilmu Hukum</v>
      </c>
      <c r="G8" s="2"/>
      <c r="H8" s="2"/>
      <c r="J8" s="10">
        <v>3</v>
      </c>
      <c r="K8" s="10" t="s">
        <v>98</v>
      </c>
      <c r="M8" s="24" t="s">
        <v>102</v>
      </c>
      <c r="N8" s="10">
        <v>2009</v>
      </c>
    </row>
    <row r="9" spans="2:14">
      <c r="B9" s="1">
        <v>5</v>
      </c>
      <c r="C9" s="1">
        <v>21207099</v>
      </c>
      <c r="D9" s="1" t="s">
        <v>112</v>
      </c>
      <c r="E9" s="1" t="str">
        <f t="shared" si="0"/>
        <v>Ekonomi</v>
      </c>
      <c r="F9" s="1" t="str">
        <f t="shared" si="1"/>
        <v>Manajemen</v>
      </c>
      <c r="G9" s="2"/>
      <c r="H9" s="2"/>
      <c r="J9" s="10">
        <v>4</v>
      </c>
      <c r="K9" s="10" t="s">
        <v>96</v>
      </c>
      <c r="M9" s="24" t="s">
        <v>105</v>
      </c>
      <c r="N9" s="10">
        <v>2010</v>
      </c>
    </row>
    <row r="10" spans="2:14">
      <c r="B10" s="1">
        <v>6</v>
      </c>
      <c r="C10" s="1">
        <v>21110250</v>
      </c>
      <c r="D10" s="1" t="s">
        <v>113</v>
      </c>
      <c r="E10" s="1" t="str">
        <f t="shared" si="0"/>
        <v>Ekonomi</v>
      </c>
      <c r="F10" s="1" t="str">
        <f t="shared" si="1"/>
        <v>Akuntansi</v>
      </c>
      <c r="G10" s="2"/>
      <c r="H10" s="2"/>
      <c r="J10" s="10">
        <v>5</v>
      </c>
      <c r="K10" s="10" t="s">
        <v>97</v>
      </c>
    </row>
    <row r="11" spans="2:14">
      <c r="B11" s="1">
        <v>7</v>
      </c>
      <c r="C11" s="1">
        <v>21209230</v>
      </c>
      <c r="D11" s="1" t="s">
        <v>114</v>
      </c>
      <c r="E11" s="1" t="str">
        <f t="shared" si="0"/>
        <v>Ekonomi</v>
      </c>
      <c r="F11" s="1" t="str">
        <f t="shared" si="1"/>
        <v>Manajemen</v>
      </c>
      <c r="G11" s="2"/>
      <c r="H11" s="2"/>
    </row>
    <row r="12" spans="2:14">
      <c r="B12" s="1">
        <v>8</v>
      </c>
      <c r="C12" s="1">
        <v>31607012</v>
      </c>
      <c r="D12" s="1" t="s">
        <v>111</v>
      </c>
      <c r="E12" s="1" t="str">
        <f t="shared" si="0"/>
        <v>Hukum</v>
      </c>
      <c r="F12" s="1" t="str">
        <f t="shared" si="1"/>
        <v>Ilmu Hukum</v>
      </c>
      <c r="G12" s="2"/>
      <c r="H12" s="2"/>
      <c r="J12" s="22" t="s">
        <v>88</v>
      </c>
      <c r="K12" s="22" t="s">
        <v>91</v>
      </c>
    </row>
    <row r="13" spans="2:14">
      <c r="J13" s="23">
        <v>11</v>
      </c>
      <c r="K13" s="10" t="s">
        <v>99</v>
      </c>
    </row>
    <row r="14" spans="2:14">
      <c r="J14" s="23">
        <v>19</v>
      </c>
      <c r="K14" s="10" t="s">
        <v>100</v>
      </c>
    </row>
    <row r="15" spans="2:14" ht="18.75">
      <c r="C15" s="25">
        <v>21109190</v>
      </c>
      <c r="J15" s="10">
        <v>12</v>
      </c>
      <c r="K15" s="10" t="s">
        <v>101</v>
      </c>
    </row>
    <row r="16" spans="2:14">
      <c r="J16" s="10">
        <v>16</v>
      </c>
      <c r="K16" s="10" t="s">
        <v>106</v>
      </c>
    </row>
    <row r="17" spans="4:4">
      <c r="D17" s="26" t="s">
        <v>116</v>
      </c>
    </row>
    <row r="18" spans="4:4">
      <c r="D18" s="26" t="s">
        <v>117</v>
      </c>
    </row>
    <row r="19" spans="4:4">
      <c r="D19" s="26" t="s">
        <v>118</v>
      </c>
    </row>
    <row r="20" spans="4:4">
      <c r="D20" s="26" t="s">
        <v>115</v>
      </c>
    </row>
  </sheetData>
  <mergeCells count="2">
    <mergeCell ref="B1:H1"/>
    <mergeCell ref="B2:H2"/>
  </mergeCells>
  <pageMargins left="0.7" right="0.7" top="0.75" bottom="0.75" header="0.3" footer="0.3"/>
  <pageSetup paperSize="9" orientation="portrait" horizontalDpi="4294967293" verticalDpi="3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3:D13"/>
  <sheetViews>
    <sheetView workbookViewId="0">
      <selection activeCell="F7" sqref="F7"/>
    </sheetView>
  </sheetViews>
  <sheetFormatPr defaultRowHeight="15"/>
  <cols>
    <col min="1" max="1" width="12.28515625" bestFit="1" customWidth="1"/>
    <col min="3" max="3" width="12.140625" customWidth="1"/>
    <col min="4" max="4" width="15.42578125" customWidth="1"/>
  </cols>
  <sheetData>
    <row r="3" spans="1:4">
      <c r="A3" s="7" t="s">
        <v>19</v>
      </c>
      <c r="C3" s="6" t="str">
        <f>REPT(A3,5)</f>
        <v>UniversitasUniversitasUniversitasUniversitasUniversitas</v>
      </c>
    </row>
    <row r="4" spans="1:4">
      <c r="A4" s="7" t="s">
        <v>20</v>
      </c>
      <c r="C4" s="6" t="str">
        <f>REPT(A4,7)</f>
        <v>KomputerKomputerKomputerKomputerKomputerKomputerKomputer</v>
      </c>
    </row>
    <row r="5" spans="1:4">
      <c r="A5" s="7" t="s">
        <v>21</v>
      </c>
      <c r="C5" s="6" t="str">
        <f>REPT(A5,9)</f>
        <v>IndonesiaIndonesiaIndonesiaIndonesiaIndonesiaIndonesiaIndonesiaIndonesiaIndonesia</v>
      </c>
    </row>
    <row r="6" spans="1:4">
      <c r="A6" s="7" t="s">
        <v>22</v>
      </c>
      <c r="C6" t="str">
        <f>LOWER(A6)</f>
        <v>microsoft</v>
      </c>
    </row>
    <row r="7" spans="1:4">
      <c r="A7" s="7" t="s">
        <v>23</v>
      </c>
      <c r="C7" t="str">
        <f>UPPER(A7)</f>
        <v>FUNGSI STRING</v>
      </c>
    </row>
    <row r="8" spans="1:4">
      <c r="A8" s="7" t="s">
        <v>24</v>
      </c>
      <c r="C8" t="str">
        <f>LEFT(A8,3)</f>
        <v>IND</v>
      </c>
    </row>
    <row r="9" spans="1:4">
      <c r="C9" t="str">
        <f>RIGHT(A8,3)</f>
        <v>SIA</v>
      </c>
    </row>
    <row r="10" spans="1:4">
      <c r="C10" s="8" t="str">
        <f>MID(A8,4,3)</f>
        <v>ONE</v>
      </c>
    </row>
    <row r="11" spans="1:4">
      <c r="A11" s="7" t="s">
        <v>25</v>
      </c>
      <c r="C11" t="str">
        <f>LEFT(A11,4)</f>
        <v>BELA</v>
      </c>
      <c r="D11" s="9" t="s">
        <v>26</v>
      </c>
    </row>
    <row r="12" spans="1:4">
      <c r="C12" t="str">
        <f>RIGHT(A11,4)</f>
        <v>AJAR</v>
      </c>
      <c r="D12" s="9" t="s">
        <v>27</v>
      </c>
    </row>
    <row r="13" spans="1:4">
      <c r="C13" t="str">
        <f>MID(A11,2,3)</f>
        <v>ELA</v>
      </c>
      <c r="D13" s="9" t="s">
        <v>28</v>
      </c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soal 1</vt:lpstr>
      <vt:lpstr>jns plg</vt:lpstr>
      <vt:lpstr>jns brg</vt:lpstr>
      <vt:lpstr>jns film</vt:lpstr>
      <vt:lpstr>Discount</vt:lpstr>
      <vt:lpstr>Hsl Akhir</vt:lpstr>
      <vt:lpstr>Soal 2</vt:lpstr>
      <vt:lpstr>Sheet2</vt:lpstr>
    </vt:vector>
  </TitlesOfParts>
  <Company>Personal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AdiXP</dc:creator>
  <cp:lastModifiedBy>AdiXP</cp:lastModifiedBy>
  <dcterms:created xsi:type="dcterms:W3CDTF">2010-11-27T23:03:34Z</dcterms:created>
  <dcterms:modified xsi:type="dcterms:W3CDTF">2010-12-01T04:43:35Z</dcterms:modified>
</cp:coreProperties>
</file>