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O39" i="1"/>
  <c r="O38" i="1"/>
  <c r="N39" i="1"/>
  <c r="M39" i="1"/>
  <c r="M38" i="1"/>
  <c r="L38" i="1"/>
  <c r="K39" i="1"/>
  <c r="J39" i="1"/>
  <c r="I39" i="1"/>
  <c r="K38" i="1"/>
  <c r="J38" i="1"/>
  <c r="I38" i="1"/>
  <c r="H39" i="1"/>
  <c r="G39" i="1"/>
  <c r="F39" i="1"/>
  <c r="E39" i="1"/>
  <c r="H38" i="1"/>
  <c r="G38" i="1"/>
  <c r="F38" i="1"/>
  <c r="E38" i="1"/>
  <c r="N18" i="1"/>
  <c r="Q38" i="1" l="1"/>
  <c r="F24" i="1"/>
  <c r="I24" i="1" s="1"/>
  <c r="K24" i="1" s="1"/>
  <c r="F23" i="1"/>
  <c r="I23" i="1" s="1"/>
  <c r="K23" i="1" s="1"/>
  <c r="E24" i="1"/>
  <c r="H24" i="1" s="1"/>
  <c r="E23" i="1"/>
  <c r="H23" i="1" s="1"/>
  <c r="M19" i="1"/>
  <c r="M18" i="1"/>
  <c r="L19" i="1"/>
  <c r="J19" i="1"/>
  <c r="K19" i="1"/>
  <c r="L18" i="1"/>
  <c r="K18" i="1"/>
  <c r="J18" i="1"/>
  <c r="I19" i="1"/>
  <c r="H19" i="1"/>
  <c r="I18" i="1"/>
  <c r="H18" i="1"/>
  <c r="F19" i="1"/>
  <c r="E19" i="1"/>
  <c r="F18" i="1"/>
  <c r="E18" i="1"/>
  <c r="O9" i="1"/>
  <c r="O8" i="1"/>
  <c r="O7" i="1"/>
  <c r="N7" i="1"/>
  <c r="N8" i="1"/>
  <c r="M8" i="1"/>
  <c r="M7" i="1"/>
  <c r="M4" i="1"/>
  <c r="M3" i="1"/>
  <c r="M2" i="1"/>
  <c r="J23" i="1" l="1"/>
  <c r="L23" i="1" s="1"/>
  <c r="M23" i="1" s="1"/>
  <c r="J24" i="1"/>
  <c r="L24" i="1" s="1"/>
  <c r="M24" i="1" s="1"/>
  <c r="N23" i="1" l="1"/>
</calcChain>
</file>

<file path=xl/sharedStrings.xml><?xml version="1.0" encoding="utf-8"?>
<sst xmlns="http://schemas.openxmlformats.org/spreadsheetml/2006/main" count="223" uniqueCount="42">
  <si>
    <t>Alt</t>
  </si>
  <si>
    <t>Bar</t>
  </si>
  <si>
    <t>fri/Sat</t>
  </si>
  <si>
    <t>Hungry</t>
  </si>
  <si>
    <t>Patrons</t>
  </si>
  <si>
    <t>Price</t>
  </si>
  <si>
    <t>Rain</t>
  </si>
  <si>
    <t>Reservation</t>
  </si>
  <si>
    <t>Type</t>
  </si>
  <si>
    <t>Wait Estimate</t>
  </si>
  <si>
    <t>Target Wait</t>
  </si>
  <si>
    <t>T</t>
  </si>
  <si>
    <t>F</t>
  </si>
  <si>
    <t>SOME</t>
  </si>
  <si>
    <t>$$$</t>
  </si>
  <si>
    <t>FRENCH</t>
  </si>
  <si>
    <t>0-10</t>
  </si>
  <si>
    <t>FULL</t>
  </si>
  <si>
    <t>$</t>
  </si>
  <si>
    <t>THAI</t>
  </si>
  <si>
    <t>30-60</t>
  </si>
  <si>
    <t>BURGER</t>
  </si>
  <si>
    <t>&gt;60</t>
  </si>
  <si>
    <t>$$</t>
  </si>
  <si>
    <t>ITALIAN</t>
  </si>
  <si>
    <t>NONE</t>
  </si>
  <si>
    <t>Klasifikasi</t>
  </si>
  <si>
    <t>Jumlah</t>
  </si>
  <si>
    <t>Entropy</t>
  </si>
  <si>
    <t>p</t>
  </si>
  <si>
    <t>Log2(p)</t>
  </si>
  <si>
    <t>(Sangat Heterogen)</t>
  </si>
  <si>
    <t>Informasi Gain dari atribut</t>
  </si>
  <si>
    <t>Target</t>
  </si>
  <si>
    <t>Total</t>
  </si>
  <si>
    <t>Entropy (Alt)</t>
  </si>
  <si>
    <t>IG</t>
  </si>
  <si>
    <t>S</t>
  </si>
  <si>
    <t>Fri/Sat</t>
  </si>
  <si>
    <t>HUNGRY</t>
  </si>
  <si>
    <t>PATRONS</t>
  </si>
  <si>
    <t>Impurity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</si>
</sst>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" fontId="1" fillId="0" borderId="4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34" zoomScale="120" zoomScaleNormal="120" workbookViewId="0">
      <selection activeCell="Q37" sqref="Q37"/>
    </sheetView>
  </sheetViews>
  <sheetFormatPr defaultColWidth="16.36328125" defaultRowHeight="14.5" x14ac:dyDescent="0.35"/>
  <cols>
    <col min="1" max="1" width="3.54296875" bestFit="1" customWidth="1"/>
    <col min="2" max="2" width="13.26953125" customWidth="1"/>
    <col min="3" max="3" width="6.1796875" bestFit="1" customWidth="1"/>
    <col min="4" max="4" width="7.36328125" bestFit="1" customWidth="1"/>
    <col min="5" max="5" width="7.453125" bestFit="1" customWidth="1"/>
    <col min="6" max="6" width="5.36328125" bestFit="1" customWidth="1"/>
    <col min="7" max="7" width="5.7265625" bestFit="1" customWidth="1"/>
    <col min="8" max="8" width="11.26953125" bestFit="1" customWidth="1"/>
    <col min="9" max="9" width="9.54296875" bestFit="1" customWidth="1"/>
    <col min="10" max="10" width="13.36328125" bestFit="1" customWidth="1"/>
    <col min="11" max="11" width="11.26953125" bestFit="1" customWidth="1"/>
    <col min="12" max="12" width="14.90625" customWidth="1"/>
    <col min="13" max="13" width="8.81640625" style="7" customWidth="1"/>
    <col min="14" max="15" width="7.90625" bestFit="1" customWidth="1"/>
  </cols>
  <sheetData>
    <row r="1" spans="1:16" ht="16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6" t="s">
        <v>26</v>
      </c>
      <c r="M1" s="6" t="s">
        <v>27</v>
      </c>
    </row>
    <row r="2" spans="1:16" ht="16" thickBot="1" x14ac:dyDescent="0.4">
      <c r="A2" s="3" t="s">
        <v>11</v>
      </c>
      <c r="B2" s="4" t="s">
        <v>12</v>
      </c>
      <c r="C2" s="4" t="s">
        <v>12</v>
      </c>
      <c r="D2" s="4" t="s">
        <v>11</v>
      </c>
      <c r="E2" s="4" t="s">
        <v>13</v>
      </c>
      <c r="F2" s="4" t="s">
        <v>14</v>
      </c>
      <c r="G2" s="4" t="s">
        <v>12</v>
      </c>
      <c r="H2" s="4" t="s">
        <v>11</v>
      </c>
      <c r="I2" s="4" t="s">
        <v>15</v>
      </c>
      <c r="J2" s="4" t="s">
        <v>16</v>
      </c>
      <c r="K2" s="4" t="s">
        <v>11</v>
      </c>
      <c r="L2" t="b">
        <v>1</v>
      </c>
      <c r="M2" s="7">
        <f>COUNTIF($K$2:$K$13,"T")</f>
        <v>6</v>
      </c>
    </row>
    <row r="3" spans="1:16" ht="16" thickBot="1" x14ac:dyDescent="0.4">
      <c r="A3" s="3" t="s">
        <v>11</v>
      </c>
      <c r="B3" s="4" t="s">
        <v>12</v>
      </c>
      <c r="C3" s="4" t="s">
        <v>12</v>
      </c>
      <c r="D3" s="4" t="s">
        <v>11</v>
      </c>
      <c r="E3" s="4" t="s">
        <v>17</v>
      </c>
      <c r="F3" s="4" t="s">
        <v>18</v>
      </c>
      <c r="G3" s="4" t="s">
        <v>12</v>
      </c>
      <c r="H3" s="4" t="s">
        <v>12</v>
      </c>
      <c r="I3" s="4" t="s">
        <v>19</v>
      </c>
      <c r="J3" s="4" t="s">
        <v>20</v>
      </c>
      <c r="K3" s="4" t="s">
        <v>12</v>
      </c>
      <c r="L3" t="b">
        <v>0</v>
      </c>
      <c r="M3" s="7">
        <f>COUNTIF($K$2:$K$13,"F")</f>
        <v>6</v>
      </c>
    </row>
    <row r="4" spans="1:16" ht="16" thickBot="1" x14ac:dyDescent="0.4">
      <c r="A4" s="3" t="s">
        <v>12</v>
      </c>
      <c r="B4" s="4" t="s">
        <v>11</v>
      </c>
      <c r="C4" s="4" t="s">
        <v>12</v>
      </c>
      <c r="D4" s="4" t="s">
        <v>12</v>
      </c>
      <c r="E4" s="4" t="s">
        <v>13</v>
      </c>
      <c r="F4" s="4" t="s">
        <v>18</v>
      </c>
      <c r="G4" s="4" t="s">
        <v>12</v>
      </c>
      <c r="H4" s="4" t="s">
        <v>12</v>
      </c>
      <c r="I4" s="4" t="s">
        <v>21</v>
      </c>
      <c r="J4" s="4" t="s">
        <v>16</v>
      </c>
      <c r="K4" s="4" t="s">
        <v>11</v>
      </c>
      <c r="M4" s="7">
        <f>SUM(M2:M3)</f>
        <v>12</v>
      </c>
    </row>
    <row r="5" spans="1:16" ht="16" thickBot="1" x14ac:dyDescent="0.4">
      <c r="A5" s="3" t="s">
        <v>11</v>
      </c>
      <c r="B5" s="4" t="s">
        <v>12</v>
      </c>
      <c r="C5" s="4" t="s">
        <v>11</v>
      </c>
      <c r="D5" s="4" t="s">
        <v>11</v>
      </c>
      <c r="E5" s="4" t="s">
        <v>17</v>
      </c>
      <c r="F5" s="4" t="s">
        <v>18</v>
      </c>
      <c r="G5" s="4" t="s">
        <v>12</v>
      </c>
      <c r="H5" s="4" t="s">
        <v>12</v>
      </c>
      <c r="I5" s="4" t="s">
        <v>19</v>
      </c>
      <c r="J5" s="5">
        <v>11232</v>
      </c>
      <c r="K5" s="4" t="s">
        <v>11</v>
      </c>
    </row>
    <row r="6" spans="1:16" ht="16" thickBot="1" x14ac:dyDescent="0.4">
      <c r="A6" s="3" t="s">
        <v>11</v>
      </c>
      <c r="B6" s="4" t="s">
        <v>12</v>
      </c>
      <c r="C6" s="4" t="s">
        <v>11</v>
      </c>
      <c r="D6" s="4" t="s">
        <v>12</v>
      </c>
      <c r="E6" s="4" t="s">
        <v>17</v>
      </c>
      <c r="F6" s="4" t="s">
        <v>14</v>
      </c>
      <c r="G6" s="4" t="s">
        <v>12</v>
      </c>
      <c r="H6" s="4" t="s">
        <v>11</v>
      </c>
      <c r="I6" s="4" t="s">
        <v>15</v>
      </c>
      <c r="J6" s="4" t="s">
        <v>22</v>
      </c>
      <c r="K6" s="4" t="s">
        <v>12</v>
      </c>
      <c r="L6" s="6"/>
      <c r="M6" s="7" t="s">
        <v>29</v>
      </c>
      <c r="N6" s="9" t="s">
        <v>30</v>
      </c>
      <c r="O6" s="10" t="s">
        <v>28</v>
      </c>
      <c r="P6" s="10" t="s">
        <v>41</v>
      </c>
    </row>
    <row r="7" spans="1:16" ht="16" thickBot="1" x14ac:dyDescent="0.4">
      <c r="A7" s="3" t="s">
        <v>12</v>
      </c>
      <c r="B7" s="4" t="s">
        <v>11</v>
      </c>
      <c r="C7" s="4" t="s">
        <v>12</v>
      </c>
      <c r="D7" s="4" t="s">
        <v>11</v>
      </c>
      <c r="E7" s="4" t="s">
        <v>13</v>
      </c>
      <c r="F7" s="4" t="s">
        <v>23</v>
      </c>
      <c r="G7" s="4" t="s">
        <v>11</v>
      </c>
      <c r="H7" s="4" t="s">
        <v>11</v>
      </c>
      <c r="I7" s="4" t="s">
        <v>24</v>
      </c>
      <c r="J7" s="4" t="s">
        <v>16</v>
      </c>
      <c r="K7" s="4" t="s">
        <v>11</v>
      </c>
      <c r="L7" t="b">
        <v>1</v>
      </c>
      <c r="M7" s="7">
        <f>M2/M4</f>
        <v>0.5</v>
      </c>
      <c r="N7">
        <f>LOG(M7,2)</f>
        <v>-1</v>
      </c>
      <c r="O7">
        <f>-(M7*N7)</f>
        <v>0.5</v>
      </c>
    </row>
    <row r="8" spans="1:16" ht="16" thickBot="1" x14ac:dyDescent="0.4">
      <c r="A8" s="3" t="s">
        <v>12</v>
      </c>
      <c r="B8" s="4" t="s">
        <v>11</v>
      </c>
      <c r="C8" s="4" t="s">
        <v>12</v>
      </c>
      <c r="D8" s="4" t="s">
        <v>12</v>
      </c>
      <c r="E8" s="4" t="s">
        <v>25</v>
      </c>
      <c r="F8" s="4" t="s">
        <v>18</v>
      </c>
      <c r="G8" s="4" t="s">
        <v>11</v>
      </c>
      <c r="H8" s="4" t="s">
        <v>12</v>
      </c>
      <c r="I8" s="4" t="s">
        <v>21</v>
      </c>
      <c r="J8" s="4" t="s">
        <v>16</v>
      </c>
      <c r="K8" s="4" t="s">
        <v>12</v>
      </c>
      <c r="L8" t="b">
        <v>0</v>
      </c>
      <c r="M8" s="7">
        <f>M3/M4</f>
        <v>0.5</v>
      </c>
      <c r="N8">
        <f>LOG(M8,2)</f>
        <v>-1</v>
      </c>
      <c r="O8">
        <f>-(M8*N8)</f>
        <v>0.5</v>
      </c>
    </row>
    <row r="9" spans="1:16" ht="16" thickBot="1" x14ac:dyDescent="0.4">
      <c r="A9" s="3" t="s">
        <v>12</v>
      </c>
      <c r="B9" s="4" t="s">
        <v>12</v>
      </c>
      <c r="C9" s="4" t="s">
        <v>12</v>
      </c>
      <c r="D9" s="4" t="s">
        <v>11</v>
      </c>
      <c r="E9" s="4" t="s">
        <v>13</v>
      </c>
      <c r="F9" s="4" t="s">
        <v>23</v>
      </c>
      <c r="G9" s="4" t="s">
        <v>11</v>
      </c>
      <c r="H9" s="4" t="s">
        <v>11</v>
      </c>
      <c r="I9" s="4" t="s">
        <v>19</v>
      </c>
      <c r="J9" s="4" t="s">
        <v>16</v>
      </c>
      <c r="K9" s="4" t="s">
        <v>11</v>
      </c>
      <c r="O9">
        <f>SUM(O7:O8)</f>
        <v>1</v>
      </c>
      <c r="P9" t="s">
        <v>31</v>
      </c>
    </row>
    <row r="10" spans="1:16" ht="16" thickBot="1" x14ac:dyDescent="0.4">
      <c r="A10" s="3" t="s">
        <v>12</v>
      </c>
      <c r="B10" s="4" t="s">
        <v>11</v>
      </c>
      <c r="C10" s="4" t="s">
        <v>11</v>
      </c>
      <c r="D10" s="4" t="s">
        <v>12</v>
      </c>
      <c r="E10" s="4" t="s">
        <v>17</v>
      </c>
      <c r="F10" s="4" t="s">
        <v>18</v>
      </c>
      <c r="G10" s="4" t="s">
        <v>11</v>
      </c>
      <c r="H10" s="4" t="s">
        <v>12</v>
      </c>
      <c r="I10" s="4" t="s">
        <v>21</v>
      </c>
      <c r="J10" s="4" t="s">
        <v>22</v>
      </c>
      <c r="K10" s="4" t="s">
        <v>12</v>
      </c>
    </row>
    <row r="11" spans="1:16" ht="16" thickBot="1" x14ac:dyDescent="0.4">
      <c r="A11" s="3" t="s">
        <v>11</v>
      </c>
      <c r="B11" s="4" t="s">
        <v>11</v>
      </c>
      <c r="C11" s="4" t="s">
        <v>11</v>
      </c>
      <c r="D11" s="4" t="s">
        <v>11</v>
      </c>
      <c r="E11" s="4" t="s">
        <v>17</v>
      </c>
      <c r="F11" s="4" t="s">
        <v>14</v>
      </c>
      <c r="G11" s="4" t="s">
        <v>12</v>
      </c>
      <c r="H11" s="4" t="s">
        <v>11</v>
      </c>
      <c r="I11" s="4" t="s">
        <v>24</v>
      </c>
      <c r="J11" s="5">
        <v>11232</v>
      </c>
      <c r="K11" s="4" t="s">
        <v>12</v>
      </c>
    </row>
    <row r="12" spans="1:16" ht="16" thickBot="1" x14ac:dyDescent="0.4">
      <c r="A12" s="3" t="s">
        <v>12</v>
      </c>
      <c r="B12" s="4" t="s">
        <v>12</v>
      </c>
      <c r="C12" s="4" t="s">
        <v>12</v>
      </c>
      <c r="D12" s="4" t="s">
        <v>12</v>
      </c>
      <c r="E12" s="4" t="s">
        <v>25</v>
      </c>
      <c r="F12" s="4" t="s">
        <v>18</v>
      </c>
      <c r="G12" s="4" t="s">
        <v>12</v>
      </c>
      <c r="H12" s="4" t="s">
        <v>12</v>
      </c>
      <c r="I12" s="4" t="s">
        <v>19</v>
      </c>
      <c r="J12" s="4" t="s">
        <v>16</v>
      </c>
      <c r="K12" s="4" t="s">
        <v>12</v>
      </c>
    </row>
    <row r="13" spans="1:16" ht="16" thickBot="1" x14ac:dyDescent="0.4">
      <c r="A13" s="3" t="s">
        <v>11</v>
      </c>
      <c r="B13" s="4" t="s">
        <v>11</v>
      </c>
      <c r="C13" s="4" t="s">
        <v>11</v>
      </c>
      <c r="D13" s="4" t="s">
        <v>11</v>
      </c>
      <c r="E13" s="4" t="s">
        <v>17</v>
      </c>
      <c r="F13" s="4" t="s">
        <v>18</v>
      </c>
      <c r="G13" s="4" t="s">
        <v>12</v>
      </c>
      <c r="H13" s="4" t="s">
        <v>12</v>
      </c>
      <c r="I13" s="4" t="s">
        <v>21</v>
      </c>
      <c r="J13" s="4" t="s">
        <v>20</v>
      </c>
      <c r="K13" s="4" t="s">
        <v>11</v>
      </c>
    </row>
    <row r="15" spans="1:16" ht="15.5" x14ac:dyDescent="0.35">
      <c r="A15">
        <v>1</v>
      </c>
      <c r="B15" s="10" t="s">
        <v>28</v>
      </c>
    </row>
    <row r="16" spans="1:16" ht="15.5" x14ac:dyDescent="0.35">
      <c r="A16">
        <v>2</v>
      </c>
      <c r="B16" s="11" t="s">
        <v>32</v>
      </c>
      <c r="C16" s="8"/>
      <c r="D16" s="8"/>
      <c r="E16" s="14" t="s">
        <v>0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15.5" x14ac:dyDescent="0.35">
      <c r="B17" s="11"/>
      <c r="D17" t="s">
        <v>33</v>
      </c>
      <c r="E17" s="7" t="s">
        <v>11</v>
      </c>
      <c r="F17" s="7" t="s">
        <v>12</v>
      </c>
      <c r="G17" t="s">
        <v>34</v>
      </c>
      <c r="H17" s="7" t="s">
        <v>11</v>
      </c>
      <c r="I17" s="9" t="s">
        <v>12</v>
      </c>
      <c r="J17" s="9" t="s">
        <v>30</v>
      </c>
      <c r="K17" s="9" t="s">
        <v>30</v>
      </c>
      <c r="L17" s="10" t="s">
        <v>35</v>
      </c>
      <c r="M17" s="7" t="s">
        <v>37</v>
      </c>
      <c r="N17" s="10" t="s">
        <v>36</v>
      </c>
    </row>
    <row r="18" spans="2:14" x14ac:dyDescent="0.35">
      <c r="D18" t="s">
        <v>11</v>
      </c>
      <c r="E18" s="7">
        <f>COUNTIFS($A$2:$A$13,"T",$K$2:$K$13,"T")</f>
        <v>3</v>
      </c>
      <c r="F18" s="7">
        <f>COUNTIFS($A$2:$A$13,"F",$K$2:$K$13,"F")</f>
        <v>3</v>
      </c>
      <c r="G18" s="7">
        <v>6</v>
      </c>
      <c r="H18" s="7">
        <f>E18/G18</f>
        <v>0.5</v>
      </c>
      <c r="I18">
        <f>F18/G18</f>
        <v>0.5</v>
      </c>
      <c r="J18" s="7">
        <f>LOG(H18,2)</f>
        <v>-1</v>
      </c>
      <c r="K18" s="7">
        <f>LOG(I18,2)</f>
        <v>-1</v>
      </c>
      <c r="L18" s="7">
        <f>-(H18*J18)-(I18*K18)</f>
        <v>1</v>
      </c>
      <c r="M18" s="7">
        <f>G18/12 *L18</f>
        <v>0.5</v>
      </c>
      <c r="N18" s="7">
        <f>1-M18-M19</f>
        <v>0</v>
      </c>
    </row>
    <row r="19" spans="2:14" x14ac:dyDescent="0.35">
      <c r="D19" t="s">
        <v>12</v>
      </c>
      <c r="E19" s="7">
        <f>COUNTIFS($A$2:$A$13,"F",$K$2:$K$13,"T")</f>
        <v>3</v>
      </c>
      <c r="F19" s="7">
        <f>COUNTIFS($A$2:$A$13,"F",$K$2:$K$13,"F")</f>
        <v>3</v>
      </c>
      <c r="G19" s="7">
        <v>6</v>
      </c>
      <c r="H19" s="7">
        <f>E19/G19</f>
        <v>0.5</v>
      </c>
      <c r="I19">
        <f>F19/G19</f>
        <v>0.5</v>
      </c>
      <c r="J19" s="7">
        <f>LOG(H19,2)</f>
        <v>-1</v>
      </c>
      <c r="K19" s="7">
        <f>LOG(I19,2)</f>
        <v>-1</v>
      </c>
      <c r="L19" s="7">
        <f>-(H19*J19)-(I19*K19)</f>
        <v>1</v>
      </c>
      <c r="M19" s="7">
        <f>G19/12 *L19</f>
        <v>0.5</v>
      </c>
    </row>
    <row r="21" spans="2:14" ht="15.5" x14ac:dyDescent="0.35">
      <c r="B21" s="12"/>
      <c r="E21" s="15" t="s">
        <v>1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5.5" x14ac:dyDescent="0.35">
      <c r="B22" s="12"/>
      <c r="D22" t="s">
        <v>33</v>
      </c>
      <c r="E22" s="7" t="s">
        <v>11</v>
      </c>
      <c r="F22" s="7" t="s">
        <v>12</v>
      </c>
      <c r="G22" t="s">
        <v>34</v>
      </c>
      <c r="H22" s="7" t="s">
        <v>11</v>
      </c>
      <c r="I22" s="9" t="s">
        <v>12</v>
      </c>
      <c r="J22" s="9" t="s">
        <v>30</v>
      </c>
      <c r="K22" s="9" t="s">
        <v>30</v>
      </c>
      <c r="L22" s="10" t="s">
        <v>35</v>
      </c>
      <c r="M22" s="7" t="s">
        <v>37</v>
      </c>
      <c r="N22" s="10" t="s">
        <v>36</v>
      </c>
    </row>
    <row r="23" spans="2:14" ht="15.5" x14ac:dyDescent="0.35">
      <c r="B23" s="12"/>
      <c r="D23" t="s">
        <v>11</v>
      </c>
      <c r="E23" s="7">
        <f>COUNTIFS($B$2:$B$13,"T",$K$2:$K$13,"T")</f>
        <v>3</v>
      </c>
      <c r="F23" s="7">
        <f>COUNTIFS($B$2:$B$13,"F",$K$2:$K$13,"F")</f>
        <v>3</v>
      </c>
      <c r="G23" s="7">
        <v>6</v>
      </c>
      <c r="H23" s="7">
        <f>E23/G23</f>
        <v>0.5</v>
      </c>
      <c r="I23">
        <f>F23/G23</f>
        <v>0.5</v>
      </c>
      <c r="J23" s="7">
        <f>LOG(H23,2)</f>
        <v>-1</v>
      </c>
      <c r="K23" s="7">
        <f>LOG(I23,2)</f>
        <v>-1</v>
      </c>
      <c r="L23" s="7">
        <f>-(H23*J23)-(I23*K23)</f>
        <v>1</v>
      </c>
      <c r="M23" s="7">
        <f>G23/12 *L23</f>
        <v>0.5</v>
      </c>
      <c r="N23" s="7">
        <f>1-(M23+M24)</f>
        <v>0</v>
      </c>
    </row>
    <row r="24" spans="2:14" ht="15.5" x14ac:dyDescent="0.35">
      <c r="B24" s="12"/>
      <c r="D24" t="s">
        <v>12</v>
      </c>
      <c r="E24" s="7">
        <f>COUNTIFS($B$2:$B$13,"F",$K$2:$K$13,"T")</f>
        <v>3</v>
      </c>
      <c r="F24" s="7">
        <f>COUNTIFS($B$2:$B$13,"F",$K$2:$K$13,"F")</f>
        <v>3</v>
      </c>
      <c r="G24" s="7">
        <v>6</v>
      </c>
      <c r="H24" s="7">
        <f>E24/G24</f>
        <v>0.5</v>
      </c>
      <c r="I24">
        <f>F24/G24</f>
        <v>0.5</v>
      </c>
      <c r="J24" s="7">
        <f>LOG(H24,2)</f>
        <v>-1</v>
      </c>
      <c r="K24" s="7">
        <f>LOG(I24,2)</f>
        <v>-1</v>
      </c>
      <c r="L24" s="7">
        <f>-(H24*J24)-(I24*K24)</f>
        <v>1</v>
      </c>
      <c r="M24" s="7">
        <f>G24/12 *L24</f>
        <v>0.5</v>
      </c>
    </row>
    <row r="25" spans="2:14" ht="15.5" x14ac:dyDescent="0.35">
      <c r="B25" s="12"/>
    </row>
    <row r="26" spans="2:14" ht="15.5" x14ac:dyDescent="0.35">
      <c r="B26" s="12"/>
      <c r="D26" s="15" t="s">
        <v>38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.5" x14ac:dyDescent="0.35">
      <c r="B27" s="12"/>
      <c r="D27" t="s">
        <v>33</v>
      </c>
      <c r="E27" s="7" t="s">
        <v>11</v>
      </c>
      <c r="F27" s="7" t="s">
        <v>12</v>
      </c>
      <c r="G27" t="s">
        <v>34</v>
      </c>
      <c r="H27" s="7" t="s">
        <v>11</v>
      </c>
      <c r="I27" s="9" t="s">
        <v>12</v>
      </c>
      <c r="J27" s="9" t="s">
        <v>30</v>
      </c>
      <c r="K27" s="9" t="s">
        <v>30</v>
      </c>
      <c r="L27" s="10" t="s">
        <v>35</v>
      </c>
      <c r="M27" s="7" t="s">
        <v>37</v>
      </c>
      <c r="N27" s="10" t="s">
        <v>36</v>
      </c>
    </row>
    <row r="28" spans="2:14" ht="15.5" x14ac:dyDescent="0.35">
      <c r="B28" s="12"/>
      <c r="D28" t="s">
        <v>11</v>
      </c>
      <c r="E28" s="7"/>
      <c r="F28" s="7"/>
      <c r="G28" s="7"/>
      <c r="H28" s="7"/>
      <c r="J28" s="7"/>
      <c r="K28" s="7"/>
      <c r="L28" s="7"/>
      <c r="N28" s="7"/>
    </row>
    <row r="29" spans="2:14" ht="15.5" x14ac:dyDescent="0.35">
      <c r="B29" s="12"/>
      <c r="D29" t="s">
        <v>12</v>
      </c>
      <c r="E29" s="7"/>
      <c r="F29" s="7"/>
      <c r="G29" s="7"/>
      <c r="H29" s="7"/>
      <c r="J29" s="7"/>
      <c r="K29" s="7"/>
      <c r="L29" s="7"/>
    </row>
    <row r="31" spans="2:14" x14ac:dyDescent="0.35">
      <c r="D31" s="15" t="s">
        <v>39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5.5" x14ac:dyDescent="0.35">
      <c r="D32" t="s">
        <v>33</v>
      </c>
      <c r="E32" s="7" t="s">
        <v>11</v>
      </c>
      <c r="F32" s="7" t="s">
        <v>12</v>
      </c>
      <c r="G32" t="s">
        <v>34</v>
      </c>
      <c r="H32" s="7" t="s">
        <v>11</v>
      </c>
      <c r="I32" s="9" t="s">
        <v>12</v>
      </c>
      <c r="J32" s="9" t="s">
        <v>30</v>
      </c>
      <c r="K32" s="9" t="s">
        <v>30</v>
      </c>
      <c r="L32" s="10" t="s">
        <v>35</v>
      </c>
      <c r="M32" s="7" t="s">
        <v>37</v>
      </c>
      <c r="N32" s="10" t="s">
        <v>36</v>
      </c>
    </row>
    <row r="33" spans="4:17" x14ac:dyDescent="0.35">
      <c r="D33" t="s">
        <v>11</v>
      </c>
      <c r="E33" s="7"/>
      <c r="F33" s="7"/>
      <c r="G33" s="7"/>
      <c r="H33" s="7"/>
      <c r="J33" s="7"/>
      <c r="K33" s="7"/>
      <c r="L33" s="7"/>
      <c r="N33" s="7"/>
    </row>
    <row r="34" spans="4:17" x14ac:dyDescent="0.35">
      <c r="D34" t="s">
        <v>12</v>
      </c>
      <c r="E34" s="7"/>
      <c r="F34" s="7"/>
      <c r="G34" s="7"/>
      <c r="H34" s="7"/>
      <c r="J34" s="7"/>
      <c r="K34" s="7"/>
      <c r="L34" s="7"/>
    </row>
    <row r="36" spans="4:17" x14ac:dyDescent="0.35">
      <c r="D36" s="15" t="s">
        <v>40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7" ht="31" x14ac:dyDescent="0.35">
      <c r="D37" t="s">
        <v>33</v>
      </c>
      <c r="E37" s="7" t="s">
        <v>13</v>
      </c>
      <c r="F37" s="7" t="s">
        <v>17</v>
      </c>
      <c r="G37" t="s">
        <v>25</v>
      </c>
      <c r="H37" t="s">
        <v>34</v>
      </c>
      <c r="I37" s="7" t="s">
        <v>13</v>
      </c>
      <c r="J37" s="7" t="s">
        <v>17</v>
      </c>
      <c r="K37" t="s">
        <v>25</v>
      </c>
      <c r="L37" s="9" t="s">
        <v>30</v>
      </c>
      <c r="M37" s="9" t="s">
        <v>30</v>
      </c>
      <c r="N37" s="9" t="s">
        <v>30</v>
      </c>
      <c r="O37" s="10" t="s">
        <v>35</v>
      </c>
      <c r="P37" s="7" t="s">
        <v>37</v>
      </c>
      <c r="Q37" s="10" t="s">
        <v>36</v>
      </c>
    </row>
    <row r="38" spans="4:17" x14ac:dyDescent="0.35">
      <c r="D38" t="s">
        <v>11</v>
      </c>
      <c r="E38" s="7">
        <f>COUNTIFS($E$2:$E$13,"SOME",$K$2:$K$13,"T")</f>
        <v>4</v>
      </c>
      <c r="F38" s="13">
        <f>COUNTIFS($E$2:$E$13,"FULL",$K$2:$K$13,"T")</f>
        <v>2</v>
      </c>
      <c r="G38" s="13">
        <f>COUNTIFS($E$2:$E$13,"NONE",$K$2:$K$13,"T")</f>
        <v>0</v>
      </c>
      <c r="H38" s="7">
        <f>SUM(E38:G38)</f>
        <v>6</v>
      </c>
      <c r="I38">
        <f>E38/H38</f>
        <v>0.66666666666666663</v>
      </c>
      <c r="J38" s="7">
        <f>F38/H38</f>
        <v>0.33333333333333331</v>
      </c>
      <c r="K38" s="7">
        <f>G38/H38</f>
        <v>0</v>
      </c>
      <c r="L38" s="7">
        <f>LOG(I38,2)</f>
        <v>-0.5849625007211563</v>
      </c>
      <c r="M38" s="7">
        <f>LOG(J38,2)</f>
        <v>-1.5849625007211563</v>
      </c>
      <c r="N38" s="7">
        <v>0</v>
      </c>
      <c r="O38">
        <f>-(E38/12*L38)-(F38/12*M38)-(G38/12*N38)</f>
        <v>0.45914791702724478</v>
      </c>
      <c r="P38">
        <f>O38</f>
        <v>0.45914791702724478</v>
      </c>
      <c r="Q38">
        <f>1-P38-P39</f>
        <v>8.1704165945510443E-2</v>
      </c>
    </row>
    <row r="39" spans="4:17" x14ac:dyDescent="0.35">
      <c r="D39" t="s">
        <v>12</v>
      </c>
      <c r="E39" s="13">
        <f>COUNTIFS($E$2:$E$13,"SOME",$K$2:$K$13,"F")</f>
        <v>0</v>
      </c>
      <c r="F39" s="13">
        <f>COUNTIFS($E$2:$E$13,"FULL",$K$2:$K$13,"F")</f>
        <v>4</v>
      </c>
      <c r="G39" s="13">
        <f>COUNTIFS($E$2:$E$13,"NONE",$K$2:$K$13,"F")</f>
        <v>2</v>
      </c>
      <c r="H39" s="13">
        <f>SUM(E39:G39)</f>
        <v>6</v>
      </c>
      <c r="I39">
        <f>E39/6</f>
        <v>0</v>
      </c>
      <c r="J39" s="7">
        <f>F39/H39</f>
        <v>0.66666666666666663</v>
      </c>
      <c r="K39" s="7">
        <f>G39/6</f>
        <v>0.33333333333333331</v>
      </c>
      <c r="L39" s="7">
        <v>0</v>
      </c>
      <c r="M39" s="7">
        <f>LOG(J39,2)</f>
        <v>-0.5849625007211563</v>
      </c>
      <c r="N39">
        <f>LOG(K39,2)</f>
        <v>-1.5849625007211563</v>
      </c>
      <c r="O39">
        <f>-(E39/12*L39)-(F39/12*M39)-(G39/12*N39)</f>
        <v>0.45914791702724478</v>
      </c>
      <c r="P39">
        <f>O39</f>
        <v>0.45914791702724478</v>
      </c>
    </row>
  </sheetData>
  <mergeCells count="5">
    <mergeCell ref="E16:N16"/>
    <mergeCell ref="E21:N21"/>
    <mergeCell ref="D26:N26"/>
    <mergeCell ref="D31:N31"/>
    <mergeCell ref="D36:N3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2020-06-17T01:16:16Z</dcterms:created>
  <dcterms:modified xsi:type="dcterms:W3CDTF">2020-06-18T01:48:23Z</dcterms:modified>
</cp:coreProperties>
</file>