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<sst xmlns="http://schemas.openxmlformats.org/spreadsheetml/2006/main" count="117" uniqueCount="89">
  <si>
    <t>Total</t>
  </si>
  <si>
    <t>R/I</t>
  </si>
  <si>
    <t>X</t>
  </si>
  <si>
    <t>Y</t>
  </si>
  <si>
    <t>NR</t>
  </si>
  <si>
    <t>ANALISIS UJI VALIDITAS</t>
  </si>
  <si>
    <t>S.Tot</t>
  </si>
  <si>
    <t>S.I</t>
  </si>
  <si>
    <t>RX</t>
  </si>
  <si>
    <t>RY</t>
  </si>
  <si>
    <t>Cara Mengerjakan Rank :</t>
  </si>
  <si>
    <t>3 ada 3</t>
  </si>
  <si>
    <t>4 ada 11</t>
  </si>
  <si>
    <t>1. Urutkan nilai dari terkecil sampai terbesar</t>
  </si>
  <si>
    <t>(1+2+3)/3 = 2</t>
  </si>
  <si>
    <t>(4+5+6+7+8+9+10+11+12+13+14)/11 = 9</t>
  </si>
  <si>
    <t>15/1 = 15</t>
  </si>
  <si>
    <t>2. Hitung Rank dengan cara :</t>
  </si>
  <si>
    <t>50 ada 1</t>
  </si>
  <si>
    <t>52 ada 2</t>
  </si>
  <si>
    <t>(2+3)/2 = 2.5</t>
  </si>
  <si>
    <t>53 ada 3</t>
  </si>
  <si>
    <t>(4+5+6)/3 = 5</t>
  </si>
  <si>
    <t>55 ada 1</t>
  </si>
  <si>
    <t>7/1 = 7</t>
  </si>
  <si>
    <t>56 ada 1</t>
  </si>
  <si>
    <t>8/1 = 1</t>
  </si>
  <si>
    <t>58 ada 3</t>
  </si>
  <si>
    <t>(9+10+11)/3 = 10</t>
  </si>
  <si>
    <t>60 ada 1</t>
  </si>
  <si>
    <t>12/1 = 12</t>
  </si>
  <si>
    <t>61 ada 2</t>
  </si>
  <si>
    <t>(13+14)/2 = 13.5</t>
  </si>
  <si>
    <t>62 ada 1</t>
  </si>
  <si>
    <t>3. Masukkan ke dalam perhitungan korelasi dnegan menggunkan kalkulator :</t>
  </si>
  <si>
    <t>9  [13.5  Run</t>
  </si>
  <si>
    <t>9 [10 Run</t>
  </si>
  <si>
    <t>2 [1 Run</t>
  </si>
  <si>
    <t xml:space="preserve">dan seterusnya sampai </t>
  </si>
  <si>
    <t>4. Panggil :</t>
  </si>
  <si>
    <t>Uji Validitas Data Ordinal ke 15 Responden</t>
  </si>
  <si>
    <t xml:space="preserve">5.  Namun berbeda dengan pengerjakan menggunakan program Exel for windows, </t>
  </si>
  <si>
    <t>5 ada 1</t>
  </si>
  <si>
    <t>Shift 9 =0.455937263</t>
  </si>
  <si>
    <t>2 [5 Run</t>
  </si>
  <si>
    <t>S.1</t>
  </si>
  <si>
    <t>RX1</t>
  </si>
  <si>
    <t>RX2</t>
  </si>
  <si>
    <t>S.2</t>
  </si>
  <si>
    <t>RX3</t>
  </si>
  <si>
    <t>RX4</t>
  </si>
  <si>
    <t>RX5</t>
  </si>
  <si>
    <t>RX6</t>
  </si>
  <si>
    <t>RX7</t>
  </si>
  <si>
    <t>RX8</t>
  </si>
  <si>
    <t>S.3</t>
  </si>
  <si>
    <t>S.4</t>
  </si>
  <si>
    <t>S.5</t>
  </si>
  <si>
    <t>S.6</t>
  </si>
  <si>
    <t>S.7</t>
  </si>
  <si>
    <t>S.8</t>
  </si>
  <si>
    <t>RX9</t>
  </si>
  <si>
    <t>S.9</t>
  </si>
  <si>
    <t>S.10</t>
  </si>
  <si>
    <t>RX10</t>
  </si>
  <si>
    <t>S.11</t>
  </si>
  <si>
    <t>RX11</t>
  </si>
  <si>
    <t>RX12</t>
  </si>
  <si>
    <t>RX13</t>
  </si>
  <si>
    <t>S.14</t>
  </si>
  <si>
    <t>RX14</t>
  </si>
  <si>
    <t>S.15</t>
  </si>
  <si>
    <t>RX15</t>
  </si>
  <si>
    <t>S.16</t>
  </si>
  <si>
    <t>RX16</t>
  </si>
  <si>
    <t>S.TOT</t>
  </si>
  <si>
    <t>RXTOT</t>
  </si>
  <si>
    <t>S.12</t>
  </si>
  <si>
    <t>S.13</t>
  </si>
  <si>
    <t>Uji Validitas Data Ordinal ke 20 Responden dengan Item Pertanyaan 16 butir soal</t>
  </si>
  <si>
    <t>T</t>
  </si>
  <si>
    <t>RTOT</t>
  </si>
  <si>
    <t>Masukkan ke dalam rumus korelasi produc moment pearson</t>
  </si>
  <si>
    <t>Gjl</t>
  </si>
  <si>
    <t>Gnp</t>
  </si>
  <si>
    <t>X2</t>
  </si>
  <si>
    <t>Y2</t>
  </si>
  <si>
    <t>XY</t>
  </si>
  <si>
    <t xml:space="preserve">     akan lebih mudah dan praktis….MSI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</si>
</sst>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2"/>
      <name val="Symbol"/>
      <family val="1"/>
    </font>
    <font>
      <sz val="11"/>
      <name val="Arial"/>
      <family val="2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33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26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5"/>
  <sheetViews>
    <sheetView showGridLines="0" tabSelected="1" zoomScalePageLayoutView="0" workbookViewId="0" topLeftCell="A58">
      <selection activeCell="A72" sqref="A72"/>
    </sheetView>
  </sheetViews>
  <sheetFormatPr defaultColWidth="9.140625" defaultRowHeight="12.75"/>
  <cols>
    <col min="1" max="1" width="6.7109375" style="2" customWidth="1"/>
    <col min="2" max="2" width="8.28125" style="2" customWidth="1"/>
    <col min="3" max="5" width="6.7109375" style="2" customWidth="1"/>
    <col min="6" max="11" width="4.8515625" style="2" customWidth="1"/>
    <col min="12" max="12" width="4.8515625" style="3" customWidth="1"/>
    <col min="13" max="16384" width="9.140625" style="2" customWidth="1"/>
  </cols>
  <sheetData>
    <row r="1" spans="1:11" ht="15.75">
      <c r="A1" s="4" t="s">
        <v>40</v>
      </c>
      <c r="B1" s="4"/>
      <c r="C1" s="4"/>
      <c r="D1" s="1"/>
      <c r="E1" s="1"/>
      <c r="F1" s="1"/>
      <c r="G1" s="1"/>
      <c r="H1" s="1"/>
      <c r="I1" s="1"/>
      <c r="J1" s="1"/>
      <c r="K1" s="1"/>
    </row>
    <row r="2" spans="1:17" s="5" customFormat="1" ht="12.75">
      <c r="A2" s="7" t="s">
        <v>1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 t="s">
        <v>0</v>
      </c>
      <c r="N2" s="16"/>
      <c r="O2" s="16"/>
      <c r="P2" s="16"/>
      <c r="Q2" s="16"/>
    </row>
    <row r="3" spans="1:17" s="5" customFormat="1" ht="12.75">
      <c r="A3" s="9">
        <v>1</v>
      </c>
      <c r="B3" s="9">
        <v>4</v>
      </c>
      <c r="C3" s="10">
        <v>3</v>
      </c>
      <c r="D3" s="9">
        <v>4</v>
      </c>
      <c r="E3" s="9">
        <v>4</v>
      </c>
      <c r="F3" s="9">
        <v>5</v>
      </c>
      <c r="G3" s="9">
        <v>4</v>
      </c>
      <c r="H3" s="9">
        <v>4</v>
      </c>
      <c r="I3" s="9">
        <v>4</v>
      </c>
      <c r="J3" s="10">
        <v>5</v>
      </c>
      <c r="K3" s="9">
        <v>3</v>
      </c>
      <c r="L3" s="11">
        <f aca="true" t="shared" si="0" ref="L3:L17">SUM(B3:K3)</f>
        <v>40</v>
      </c>
      <c r="N3" s="14"/>
      <c r="O3" s="20"/>
      <c r="P3" s="14"/>
      <c r="Q3" s="16"/>
    </row>
    <row r="4" spans="1:17" s="5" customFormat="1" ht="12.75">
      <c r="A4" s="9">
        <v>2</v>
      </c>
      <c r="B4" s="9">
        <v>4</v>
      </c>
      <c r="C4" s="10">
        <v>3</v>
      </c>
      <c r="D4" s="9">
        <v>3</v>
      </c>
      <c r="E4" s="9">
        <v>4</v>
      </c>
      <c r="F4" s="9">
        <v>4</v>
      </c>
      <c r="G4" s="9">
        <v>4</v>
      </c>
      <c r="H4" s="9">
        <v>4</v>
      </c>
      <c r="I4" s="9">
        <v>5</v>
      </c>
      <c r="J4" s="10">
        <v>3</v>
      </c>
      <c r="K4" s="9">
        <v>4</v>
      </c>
      <c r="L4" s="11">
        <f t="shared" si="0"/>
        <v>38</v>
      </c>
      <c r="N4" s="14"/>
      <c r="O4" s="20"/>
      <c r="P4" s="14"/>
      <c r="Q4" s="16"/>
    </row>
    <row r="5" spans="1:17" s="5" customFormat="1" ht="12.75">
      <c r="A5" s="9">
        <v>3</v>
      </c>
      <c r="B5" s="9">
        <v>3</v>
      </c>
      <c r="C5" s="10">
        <v>2</v>
      </c>
      <c r="D5" s="9">
        <v>3</v>
      </c>
      <c r="E5" s="9">
        <v>3</v>
      </c>
      <c r="F5" s="9">
        <v>4</v>
      </c>
      <c r="G5" s="9">
        <v>4</v>
      </c>
      <c r="H5" s="9">
        <v>4</v>
      </c>
      <c r="I5" s="9">
        <v>3</v>
      </c>
      <c r="J5" s="10">
        <v>2</v>
      </c>
      <c r="K5" s="9">
        <v>5</v>
      </c>
      <c r="L5" s="11">
        <f t="shared" si="0"/>
        <v>33</v>
      </c>
      <c r="N5" s="14"/>
      <c r="O5" s="20"/>
      <c r="P5" s="14"/>
      <c r="Q5" s="16"/>
    </row>
    <row r="6" spans="1:17" s="5" customFormat="1" ht="12.75">
      <c r="A6" s="9">
        <v>4</v>
      </c>
      <c r="B6" s="9">
        <v>3</v>
      </c>
      <c r="C6" s="10">
        <v>2</v>
      </c>
      <c r="D6" s="9">
        <v>4</v>
      </c>
      <c r="E6" s="9">
        <v>4</v>
      </c>
      <c r="F6" s="9">
        <v>4</v>
      </c>
      <c r="G6" s="9">
        <v>4</v>
      </c>
      <c r="H6" s="9">
        <v>5</v>
      </c>
      <c r="I6" s="9">
        <v>4</v>
      </c>
      <c r="J6" s="9">
        <v>4</v>
      </c>
      <c r="K6" s="9">
        <v>2</v>
      </c>
      <c r="L6" s="11">
        <f t="shared" si="0"/>
        <v>36</v>
      </c>
      <c r="N6" s="14"/>
      <c r="O6" s="20"/>
      <c r="P6" s="14"/>
      <c r="Q6" s="16"/>
    </row>
    <row r="7" spans="1:17" s="5" customFormat="1" ht="12.75">
      <c r="A7" s="9">
        <v>5</v>
      </c>
      <c r="B7" s="9">
        <v>4</v>
      </c>
      <c r="C7" s="10">
        <v>3</v>
      </c>
      <c r="D7" s="9">
        <v>4</v>
      </c>
      <c r="E7" s="9">
        <v>4</v>
      </c>
      <c r="F7" s="9">
        <v>3</v>
      </c>
      <c r="G7" s="9">
        <v>5</v>
      </c>
      <c r="H7" s="9">
        <v>5</v>
      </c>
      <c r="I7" s="9">
        <v>4</v>
      </c>
      <c r="J7" s="9">
        <v>5</v>
      </c>
      <c r="K7" s="9">
        <v>4</v>
      </c>
      <c r="L7" s="11">
        <f t="shared" si="0"/>
        <v>41</v>
      </c>
      <c r="N7" s="14"/>
      <c r="O7" s="20"/>
      <c r="P7" s="14"/>
      <c r="Q7" s="16"/>
    </row>
    <row r="8" spans="1:17" s="5" customFormat="1" ht="12.75">
      <c r="A8" s="9">
        <v>6</v>
      </c>
      <c r="B8" s="9">
        <v>4</v>
      </c>
      <c r="C8" s="10">
        <v>4</v>
      </c>
      <c r="D8" s="9">
        <v>4</v>
      </c>
      <c r="E8" s="9">
        <v>4</v>
      </c>
      <c r="F8" s="9">
        <v>4</v>
      </c>
      <c r="G8" s="9">
        <v>5</v>
      </c>
      <c r="H8" s="9">
        <v>4</v>
      </c>
      <c r="I8" s="9">
        <v>4</v>
      </c>
      <c r="J8" s="9">
        <v>3</v>
      </c>
      <c r="K8" s="9">
        <v>4</v>
      </c>
      <c r="L8" s="11">
        <f t="shared" si="0"/>
        <v>40</v>
      </c>
      <c r="N8" s="14"/>
      <c r="O8" s="20"/>
      <c r="P8" s="14"/>
      <c r="Q8" s="16"/>
    </row>
    <row r="9" spans="1:17" s="5" customFormat="1" ht="12.75">
      <c r="A9" s="9">
        <v>7</v>
      </c>
      <c r="B9" s="9">
        <v>4</v>
      </c>
      <c r="C9" s="10">
        <v>4</v>
      </c>
      <c r="D9" s="9">
        <v>3</v>
      </c>
      <c r="E9" s="9">
        <v>3</v>
      </c>
      <c r="F9" s="9">
        <v>4</v>
      </c>
      <c r="G9" s="9">
        <v>4</v>
      </c>
      <c r="H9" s="9">
        <v>3</v>
      </c>
      <c r="I9" s="9">
        <v>4</v>
      </c>
      <c r="J9" s="9">
        <v>3</v>
      </c>
      <c r="K9" s="9">
        <v>3</v>
      </c>
      <c r="L9" s="11">
        <f t="shared" si="0"/>
        <v>35</v>
      </c>
      <c r="N9" s="14"/>
      <c r="O9" s="20"/>
      <c r="P9" s="14"/>
      <c r="Q9" s="16"/>
    </row>
    <row r="10" spans="1:17" s="5" customFormat="1" ht="12.75">
      <c r="A10" s="9">
        <v>8</v>
      </c>
      <c r="B10" s="9">
        <v>4</v>
      </c>
      <c r="C10" s="10">
        <v>3</v>
      </c>
      <c r="D10" s="9">
        <v>4</v>
      </c>
      <c r="E10" s="9">
        <v>3</v>
      </c>
      <c r="F10" s="9">
        <v>4</v>
      </c>
      <c r="G10" s="9">
        <v>4</v>
      </c>
      <c r="H10" s="9">
        <v>3</v>
      </c>
      <c r="I10" s="9">
        <v>4</v>
      </c>
      <c r="J10" s="10">
        <v>4</v>
      </c>
      <c r="K10" s="9">
        <v>3</v>
      </c>
      <c r="L10" s="11">
        <f t="shared" si="0"/>
        <v>36</v>
      </c>
      <c r="N10" s="14"/>
      <c r="O10" s="20"/>
      <c r="P10" s="14"/>
      <c r="Q10" s="16"/>
    </row>
    <row r="11" spans="1:17" s="5" customFormat="1" ht="12.75">
      <c r="A11" s="9">
        <v>9</v>
      </c>
      <c r="B11" s="9">
        <v>3</v>
      </c>
      <c r="C11" s="10">
        <v>2</v>
      </c>
      <c r="D11" s="9">
        <v>4</v>
      </c>
      <c r="E11" s="9">
        <v>4</v>
      </c>
      <c r="F11" s="9">
        <v>4</v>
      </c>
      <c r="G11" s="9">
        <v>4</v>
      </c>
      <c r="H11" s="9">
        <v>5</v>
      </c>
      <c r="I11" s="9">
        <v>4</v>
      </c>
      <c r="J11" s="10">
        <v>3</v>
      </c>
      <c r="K11" s="9">
        <v>4</v>
      </c>
      <c r="L11" s="11">
        <f t="shared" si="0"/>
        <v>37</v>
      </c>
      <c r="N11" s="14"/>
      <c r="O11" s="20"/>
      <c r="P11" s="14"/>
      <c r="Q11" s="16"/>
    </row>
    <row r="12" spans="1:17" s="5" customFormat="1" ht="12.75">
      <c r="A12" s="9">
        <v>10</v>
      </c>
      <c r="B12" s="9">
        <v>5</v>
      </c>
      <c r="C12" s="9">
        <v>4</v>
      </c>
      <c r="D12" s="9">
        <v>2</v>
      </c>
      <c r="E12" s="9">
        <v>4</v>
      </c>
      <c r="F12" s="9">
        <v>4</v>
      </c>
      <c r="G12" s="9">
        <v>5</v>
      </c>
      <c r="H12" s="9">
        <v>5</v>
      </c>
      <c r="I12" s="9">
        <v>4</v>
      </c>
      <c r="J12" s="10">
        <v>3</v>
      </c>
      <c r="K12" s="9">
        <v>4</v>
      </c>
      <c r="L12" s="11">
        <f t="shared" si="0"/>
        <v>40</v>
      </c>
      <c r="N12" s="14"/>
      <c r="O12" s="20"/>
      <c r="P12" s="14"/>
      <c r="Q12" s="16"/>
    </row>
    <row r="13" spans="1:17" s="5" customFormat="1" ht="12.75">
      <c r="A13" s="9">
        <v>11</v>
      </c>
      <c r="B13" s="9">
        <v>4</v>
      </c>
      <c r="C13" s="9">
        <v>5</v>
      </c>
      <c r="D13" s="9">
        <v>4</v>
      </c>
      <c r="E13" s="9">
        <v>3</v>
      </c>
      <c r="F13" s="9">
        <v>5</v>
      </c>
      <c r="G13" s="9">
        <v>4</v>
      </c>
      <c r="H13" s="9">
        <v>4</v>
      </c>
      <c r="I13" s="9">
        <v>4</v>
      </c>
      <c r="J13" s="10">
        <v>3</v>
      </c>
      <c r="K13" s="9">
        <v>3</v>
      </c>
      <c r="L13" s="11">
        <f t="shared" si="0"/>
        <v>39</v>
      </c>
      <c r="N13" s="14"/>
      <c r="O13" s="20"/>
      <c r="P13" s="14"/>
      <c r="Q13" s="16"/>
    </row>
    <row r="14" spans="1:17" s="5" customFormat="1" ht="12.75">
      <c r="A14" s="9">
        <v>12</v>
      </c>
      <c r="B14" s="9">
        <v>4</v>
      </c>
      <c r="C14" s="9">
        <v>3</v>
      </c>
      <c r="D14" s="9">
        <v>4</v>
      </c>
      <c r="E14" s="9">
        <v>2</v>
      </c>
      <c r="F14" s="9">
        <v>3</v>
      </c>
      <c r="G14" s="9">
        <v>4</v>
      </c>
      <c r="H14" s="9">
        <v>5</v>
      </c>
      <c r="I14" s="9">
        <v>3</v>
      </c>
      <c r="J14" s="10">
        <v>2</v>
      </c>
      <c r="K14" s="9">
        <v>3</v>
      </c>
      <c r="L14" s="11">
        <f t="shared" si="0"/>
        <v>33</v>
      </c>
      <c r="N14" s="14"/>
      <c r="O14" s="20"/>
      <c r="P14" s="14"/>
      <c r="Q14" s="16"/>
    </row>
    <row r="15" spans="1:17" s="5" customFormat="1" ht="12.75">
      <c r="A15" s="9">
        <v>13</v>
      </c>
      <c r="B15" s="9">
        <v>4</v>
      </c>
      <c r="C15" s="9">
        <v>3</v>
      </c>
      <c r="D15" s="9">
        <v>3</v>
      </c>
      <c r="E15" s="9">
        <v>3</v>
      </c>
      <c r="F15" s="9">
        <v>3</v>
      </c>
      <c r="G15" s="9">
        <v>3</v>
      </c>
      <c r="H15" s="9">
        <v>4</v>
      </c>
      <c r="I15" s="9">
        <v>3</v>
      </c>
      <c r="J15" s="10">
        <v>2</v>
      </c>
      <c r="K15" s="9">
        <v>4</v>
      </c>
      <c r="L15" s="11">
        <f t="shared" si="0"/>
        <v>32</v>
      </c>
      <c r="N15" s="14"/>
      <c r="O15" s="20"/>
      <c r="P15" s="14"/>
      <c r="Q15" s="16"/>
    </row>
    <row r="16" spans="1:17" s="5" customFormat="1" ht="12.75">
      <c r="A16" s="9">
        <v>14</v>
      </c>
      <c r="B16" s="9">
        <v>4</v>
      </c>
      <c r="C16" s="10">
        <v>4</v>
      </c>
      <c r="D16" s="9">
        <v>3</v>
      </c>
      <c r="E16" s="9">
        <v>3</v>
      </c>
      <c r="F16" s="9">
        <v>4</v>
      </c>
      <c r="G16" s="9">
        <v>4</v>
      </c>
      <c r="H16" s="9"/>
      <c r="I16" s="9">
        <v>4</v>
      </c>
      <c r="J16" s="10">
        <v>3</v>
      </c>
      <c r="K16" s="9">
        <v>4</v>
      </c>
      <c r="L16" s="11">
        <f t="shared" si="0"/>
        <v>33</v>
      </c>
      <c r="N16" s="14"/>
      <c r="O16" s="20"/>
      <c r="P16" s="14"/>
      <c r="Q16" s="16"/>
    </row>
    <row r="17" spans="1:17" s="5" customFormat="1" ht="12.75">
      <c r="A17" s="9">
        <v>15</v>
      </c>
      <c r="B17" s="9">
        <v>4</v>
      </c>
      <c r="C17" s="10">
        <v>3</v>
      </c>
      <c r="D17" s="9">
        <v>4</v>
      </c>
      <c r="E17" s="9">
        <v>4</v>
      </c>
      <c r="F17" s="9">
        <v>5</v>
      </c>
      <c r="G17" s="9">
        <v>4</v>
      </c>
      <c r="H17" s="9">
        <v>3</v>
      </c>
      <c r="I17" s="9">
        <v>4</v>
      </c>
      <c r="J17" s="10">
        <v>4</v>
      </c>
      <c r="K17" s="9">
        <v>3</v>
      </c>
      <c r="L17" s="11">
        <f t="shared" si="0"/>
        <v>38</v>
      </c>
      <c r="N17" s="14"/>
      <c r="O17" s="20"/>
      <c r="P17" s="14"/>
      <c r="Q17" s="16"/>
    </row>
    <row r="18" spans="1:17" s="5" customFormat="1" ht="12.75">
      <c r="A18" s="17"/>
      <c r="B18" s="5">
        <f>CORREL(B3:B17,L3:L17)</f>
        <v>0.3429971702850177</v>
      </c>
      <c r="C18" s="32">
        <f>CORREL(C3:C17,L3:L17)</f>
        <v>0.26972522468723464</v>
      </c>
      <c r="D18" s="32">
        <f>CORREL(D3:D17,L3:L17)</f>
        <v>0.22735532458974478</v>
      </c>
      <c r="E18" s="32">
        <f>CORREL(E3:E17,L3:L17)</f>
        <v>0.736433551388521</v>
      </c>
      <c r="F18" s="32" t="e">
        <f aca="true" t="shared" si="1" ref="F18:K18">CORREL(F3:F17,O3:O17)</f>
        <v>#DIV/0!</v>
      </c>
      <c r="G18" s="32" t="e">
        <f t="shared" si="1"/>
        <v>#DIV/0!</v>
      </c>
      <c r="H18" s="32" t="e">
        <f t="shared" si="1"/>
        <v>#DIV/0!</v>
      </c>
      <c r="I18" s="32" t="e">
        <f t="shared" si="1"/>
        <v>#DIV/0!</v>
      </c>
      <c r="J18" s="32" t="e">
        <f t="shared" si="1"/>
        <v>#DIV/0!</v>
      </c>
      <c r="K18" s="32" t="e">
        <f t="shared" si="1"/>
        <v>#DIV/0!</v>
      </c>
      <c r="L18" s="20"/>
      <c r="N18" s="14"/>
      <c r="O18" s="20"/>
      <c r="P18" s="14"/>
      <c r="Q18" s="16"/>
    </row>
    <row r="19" spans="1:17" s="5" customFormat="1" ht="12.75">
      <c r="A19" s="17"/>
      <c r="B19" s="17"/>
      <c r="C19" s="32"/>
      <c r="D19" s="17"/>
      <c r="E19" s="17"/>
      <c r="F19" s="17"/>
      <c r="G19" s="17"/>
      <c r="H19" s="17"/>
      <c r="I19" s="17"/>
      <c r="J19" s="32"/>
      <c r="K19" s="17"/>
      <c r="L19" s="20"/>
      <c r="N19" s="14"/>
      <c r="O19" s="20"/>
      <c r="P19" s="14"/>
      <c r="Q19" s="16"/>
    </row>
    <row r="20" spans="12:17" s="5" customFormat="1" ht="12.75">
      <c r="L20" s="6"/>
      <c r="N20" s="16"/>
      <c r="O20" s="16"/>
      <c r="P20" s="16"/>
      <c r="Q20" s="16"/>
    </row>
    <row r="21" spans="3:17" ht="11.25">
      <c r="C21" s="3"/>
      <c r="N21" s="21"/>
      <c r="O21" s="21"/>
      <c r="P21" s="21"/>
      <c r="Q21" s="21"/>
    </row>
    <row r="22" spans="1:17" ht="12.75">
      <c r="A22" s="1" t="s">
        <v>5</v>
      </c>
      <c r="B22" s="1"/>
      <c r="C22" s="13"/>
      <c r="N22" s="21"/>
      <c r="O22" s="21"/>
      <c r="P22" s="21"/>
      <c r="Q22" s="21"/>
    </row>
    <row r="23" spans="1:17" ht="12.75">
      <c r="A23" s="1"/>
      <c r="B23" s="1"/>
      <c r="C23" s="13"/>
      <c r="H23" s="16"/>
      <c r="I23" s="16"/>
      <c r="J23" s="16"/>
      <c r="K23" s="16"/>
      <c r="N23" s="21"/>
      <c r="O23" s="21"/>
      <c r="P23" s="21"/>
      <c r="Q23" s="21"/>
    </row>
    <row r="24" spans="1:17" ht="12.75">
      <c r="A24" s="12" t="s">
        <v>4</v>
      </c>
      <c r="B24" s="12" t="s">
        <v>7</v>
      </c>
      <c r="C24" s="11" t="s">
        <v>6</v>
      </c>
      <c r="D24" s="12" t="s">
        <v>8</v>
      </c>
      <c r="E24" s="12" t="s">
        <v>9</v>
      </c>
      <c r="F24" s="21"/>
      <c r="I24" s="19"/>
      <c r="J24" s="19"/>
      <c r="K24" s="19" t="s">
        <v>2</v>
      </c>
      <c r="N24" s="21"/>
      <c r="O24" s="21"/>
      <c r="P24" s="21"/>
      <c r="Q24" s="21"/>
    </row>
    <row r="25" spans="1:17" ht="15.75">
      <c r="A25" s="9">
        <v>1</v>
      </c>
      <c r="B25" s="9">
        <v>4</v>
      </c>
      <c r="C25" s="15">
        <v>61</v>
      </c>
      <c r="D25" s="29">
        <v>9</v>
      </c>
      <c r="E25" s="29">
        <v>13.5</v>
      </c>
      <c r="F25" s="17"/>
      <c r="G25" s="17"/>
      <c r="I25" s="17"/>
      <c r="J25" s="17"/>
      <c r="K25" s="9">
        <v>3</v>
      </c>
      <c r="N25" s="17"/>
      <c r="O25" s="14"/>
      <c r="P25" s="22"/>
      <c r="Q25" s="22"/>
    </row>
    <row r="26" spans="1:17" ht="15.75">
      <c r="A26" s="9">
        <v>2</v>
      </c>
      <c r="B26" s="9">
        <v>4</v>
      </c>
      <c r="C26" s="15">
        <v>58</v>
      </c>
      <c r="D26" s="29">
        <v>9</v>
      </c>
      <c r="E26" s="29">
        <v>10</v>
      </c>
      <c r="F26" s="17"/>
      <c r="G26" s="16"/>
      <c r="I26" s="17"/>
      <c r="J26" s="17"/>
      <c r="K26" s="9">
        <v>3</v>
      </c>
      <c r="N26" s="17"/>
      <c r="O26" s="14"/>
      <c r="P26" s="22"/>
      <c r="Q26" s="22"/>
    </row>
    <row r="27" spans="1:17" ht="15.75">
      <c r="A27" s="9">
        <v>3</v>
      </c>
      <c r="B27" s="9">
        <v>3</v>
      </c>
      <c r="C27" s="15">
        <v>50</v>
      </c>
      <c r="D27" s="29">
        <v>2</v>
      </c>
      <c r="E27" s="29">
        <v>1</v>
      </c>
      <c r="F27" s="17"/>
      <c r="G27" s="17"/>
      <c r="I27" s="17"/>
      <c r="J27" s="17"/>
      <c r="K27" s="9">
        <v>3</v>
      </c>
      <c r="N27" s="17"/>
      <c r="O27" s="14"/>
      <c r="P27" s="22"/>
      <c r="Q27" s="22"/>
    </row>
    <row r="28" spans="1:17" ht="15.75">
      <c r="A28" s="9">
        <v>4</v>
      </c>
      <c r="B28" s="9">
        <v>3</v>
      </c>
      <c r="C28" s="15">
        <v>53</v>
      </c>
      <c r="D28" s="29">
        <v>2</v>
      </c>
      <c r="E28" s="29">
        <v>5</v>
      </c>
      <c r="F28" s="17"/>
      <c r="G28" s="17"/>
      <c r="I28" s="17"/>
      <c r="J28" s="17"/>
      <c r="K28" s="9">
        <v>4</v>
      </c>
      <c r="N28" s="17"/>
      <c r="O28" s="14"/>
      <c r="P28" s="22"/>
      <c r="Q28" s="22"/>
    </row>
    <row r="29" spans="1:17" ht="15.75">
      <c r="A29" s="9">
        <v>5</v>
      </c>
      <c r="B29" s="9">
        <v>4</v>
      </c>
      <c r="C29" s="15">
        <v>60</v>
      </c>
      <c r="D29" s="29">
        <v>9</v>
      </c>
      <c r="E29" s="29">
        <v>12</v>
      </c>
      <c r="F29" s="17"/>
      <c r="G29" s="17"/>
      <c r="I29" s="17"/>
      <c r="J29" s="17"/>
      <c r="K29" s="9">
        <v>4</v>
      </c>
      <c r="N29" s="17"/>
      <c r="O29" s="14"/>
      <c r="P29" s="22"/>
      <c r="Q29" s="22"/>
    </row>
    <row r="30" spans="1:17" ht="15.75">
      <c r="A30" s="9">
        <v>6</v>
      </c>
      <c r="B30" s="9">
        <v>4</v>
      </c>
      <c r="C30" s="15">
        <v>56</v>
      </c>
      <c r="D30" s="29">
        <v>9</v>
      </c>
      <c r="E30" s="29">
        <v>8</v>
      </c>
      <c r="F30" s="17"/>
      <c r="G30" s="17"/>
      <c r="I30" s="17"/>
      <c r="J30" s="17"/>
      <c r="K30" s="9">
        <v>4</v>
      </c>
      <c r="N30" s="17"/>
      <c r="O30" s="14"/>
      <c r="P30" s="22"/>
      <c r="Q30" s="22"/>
    </row>
    <row r="31" spans="1:17" ht="15.75">
      <c r="A31" s="9">
        <v>7</v>
      </c>
      <c r="B31" s="9">
        <v>4</v>
      </c>
      <c r="C31" s="15">
        <v>53</v>
      </c>
      <c r="D31" s="29">
        <v>9</v>
      </c>
      <c r="E31" s="29">
        <v>5</v>
      </c>
      <c r="F31" s="17"/>
      <c r="G31" s="17"/>
      <c r="I31" s="17"/>
      <c r="J31" s="17"/>
      <c r="K31" s="9">
        <v>4</v>
      </c>
      <c r="N31" s="17"/>
      <c r="O31" s="14"/>
      <c r="P31" s="22"/>
      <c r="Q31" s="22"/>
    </row>
    <row r="32" spans="1:17" ht="15.75">
      <c r="A32" s="9">
        <v>8</v>
      </c>
      <c r="B32" s="9">
        <v>4</v>
      </c>
      <c r="C32" s="15">
        <v>55</v>
      </c>
      <c r="D32" s="29">
        <v>9</v>
      </c>
      <c r="E32" s="29">
        <v>7</v>
      </c>
      <c r="F32" s="17"/>
      <c r="G32" s="17"/>
      <c r="I32" s="17"/>
      <c r="J32" s="17"/>
      <c r="K32" s="9">
        <v>4</v>
      </c>
      <c r="N32" s="17"/>
      <c r="O32" s="14"/>
      <c r="P32" s="22"/>
      <c r="Q32" s="22"/>
    </row>
    <row r="33" spans="1:17" ht="15.75">
      <c r="A33" s="9">
        <v>9</v>
      </c>
      <c r="B33" s="9">
        <v>3</v>
      </c>
      <c r="C33" s="15">
        <v>58</v>
      </c>
      <c r="D33" s="29">
        <v>2</v>
      </c>
      <c r="E33" s="29">
        <v>10</v>
      </c>
      <c r="F33" s="17"/>
      <c r="G33" s="16"/>
      <c r="I33" s="17"/>
      <c r="J33" s="17"/>
      <c r="K33" s="9">
        <v>4</v>
      </c>
      <c r="N33" s="17"/>
      <c r="O33" s="14"/>
      <c r="P33" s="22"/>
      <c r="Q33" s="22"/>
    </row>
    <row r="34" spans="1:17" ht="15.75">
      <c r="A34" s="9">
        <v>10</v>
      </c>
      <c r="B34" s="9">
        <v>5</v>
      </c>
      <c r="C34" s="15">
        <v>62</v>
      </c>
      <c r="D34" s="29">
        <v>15</v>
      </c>
      <c r="E34" s="29">
        <v>15</v>
      </c>
      <c r="F34" s="17"/>
      <c r="G34" s="5"/>
      <c r="I34" s="17"/>
      <c r="J34" s="17"/>
      <c r="K34" s="9">
        <v>4</v>
      </c>
      <c r="N34" s="17"/>
      <c r="O34" s="14"/>
      <c r="P34" s="22"/>
      <c r="Q34" s="22"/>
    </row>
    <row r="35" spans="1:17" ht="15.75">
      <c r="A35" s="9">
        <v>11</v>
      </c>
      <c r="B35" s="9">
        <v>4</v>
      </c>
      <c r="C35" s="15">
        <v>61</v>
      </c>
      <c r="D35" s="29">
        <v>9</v>
      </c>
      <c r="E35" s="29">
        <v>13.5</v>
      </c>
      <c r="F35" s="16"/>
      <c r="G35" s="5"/>
      <c r="I35" s="17"/>
      <c r="J35" s="17"/>
      <c r="K35" s="9">
        <v>4</v>
      </c>
      <c r="N35" s="17"/>
      <c r="O35" s="14"/>
      <c r="P35" s="22"/>
      <c r="Q35" s="22"/>
    </row>
    <row r="36" spans="1:17" ht="15.75">
      <c r="A36" s="9">
        <v>12</v>
      </c>
      <c r="B36" s="9">
        <v>4</v>
      </c>
      <c r="C36" s="15">
        <v>52</v>
      </c>
      <c r="D36" s="29">
        <v>9</v>
      </c>
      <c r="E36" s="29">
        <v>2.5</v>
      </c>
      <c r="F36" s="5"/>
      <c r="G36" s="5"/>
      <c r="I36" s="17"/>
      <c r="J36" s="17"/>
      <c r="K36" s="9">
        <v>4</v>
      </c>
      <c r="N36" s="17"/>
      <c r="O36" s="14"/>
      <c r="P36" s="22"/>
      <c r="Q36" s="22"/>
    </row>
    <row r="37" spans="1:17" ht="15.75">
      <c r="A37" s="9">
        <v>13</v>
      </c>
      <c r="B37" s="9">
        <v>4</v>
      </c>
      <c r="C37" s="15">
        <v>52</v>
      </c>
      <c r="D37" s="29">
        <v>9</v>
      </c>
      <c r="E37" s="29">
        <v>2.5</v>
      </c>
      <c r="F37" s="5"/>
      <c r="G37" s="17"/>
      <c r="I37" s="17"/>
      <c r="J37" s="17"/>
      <c r="K37" s="9">
        <v>4</v>
      </c>
      <c r="N37" s="17"/>
      <c r="O37" s="14"/>
      <c r="P37" s="22"/>
      <c r="Q37" s="22"/>
    </row>
    <row r="38" spans="1:17" ht="15.75">
      <c r="A38" s="9">
        <v>14</v>
      </c>
      <c r="B38" s="9">
        <v>4</v>
      </c>
      <c r="C38" s="15">
        <v>53</v>
      </c>
      <c r="D38" s="29">
        <v>9</v>
      </c>
      <c r="E38" s="29">
        <v>5</v>
      </c>
      <c r="F38" s="5"/>
      <c r="I38" s="17"/>
      <c r="J38" s="17"/>
      <c r="K38" s="9">
        <v>4</v>
      </c>
      <c r="N38" s="17"/>
      <c r="O38" s="14"/>
      <c r="P38" s="22"/>
      <c r="Q38" s="22"/>
    </row>
    <row r="39" spans="1:17" ht="15.75">
      <c r="A39" s="9">
        <v>15</v>
      </c>
      <c r="B39" s="9">
        <v>4</v>
      </c>
      <c r="C39" s="15">
        <v>58</v>
      </c>
      <c r="D39" s="29">
        <v>9</v>
      </c>
      <c r="E39" s="29">
        <v>10</v>
      </c>
      <c r="F39" s="5"/>
      <c r="G39" s="5"/>
      <c r="I39" s="17"/>
      <c r="J39" s="17"/>
      <c r="K39" s="9">
        <v>5</v>
      </c>
      <c r="N39" s="17"/>
      <c r="O39" s="14"/>
      <c r="P39" s="22"/>
      <c r="Q39" s="22"/>
    </row>
    <row r="40" spans="1:17" ht="12.75">
      <c r="A40" s="5"/>
      <c r="B40" s="5"/>
      <c r="C40" s="6"/>
      <c r="D40" s="5"/>
      <c r="E40" s="5"/>
      <c r="F40" s="5"/>
      <c r="G40" s="5"/>
      <c r="H40" s="5"/>
      <c r="I40" s="5"/>
      <c r="J40" s="5"/>
      <c r="K40" s="5"/>
      <c r="N40" s="21"/>
      <c r="O40" s="21"/>
      <c r="P40" s="21"/>
      <c r="Q40" s="21"/>
    </row>
    <row r="41" spans="1:17" ht="12.75">
      <c r="A41" s="18" t="s">
        <v>10</v>
      </c>
      <c r="B41" s="16"/>
      <c r="C41" s="16"/>
      <c r="D41" s="16"/>
      <c r="E41" s="16"/>
      <c r="N41" s="21"/>
      <c r="O41" s="21"/>
      <c r="P41" s="21"/>
      <c r="Q41" s="21"/>
    </row>
    <row r="42" spans="1:5" ht="12.75">
      <c r="A42" s="16"/>
      <c r="B42" s="16"/>
      <c r="C42" s="16"/>
      <c r="D42" s="16"/>
      <c r="E42" s="16"/>
    </row>
    <row r="43" spans="1:12" ht="12.75">
      <c r="A43" s="18" t="s">
        <v>13</v>
      </c>
      <c r="B43" s="18"/>
      <c r="C43" s="18"/>
      <c r="D43" s="18"/>
      <c r="E43" s="18"/>
      <c r="F43" s="23"/>
      <c r="G43" s="21"/>
      <c r="H43" s="21"/>
      <c r="I43" s="21"/>
      <c r="J43" s="21"/>
      <c r="K43" s="21"/>
      <c r="L43" s="25"/>
    </row>
    <row r="44" spans="1:12" ht="12.75">
      <c r="A44" s="18" t="s">
        <v>17</v>
      </c>
      <c r="B44" s="18"/>
      <c r="C44" s="18"/>
      <c r="D44" s="18"/>
      <c r="E44" s="18"/>
      <c r="F44" s="23"/>
      <c r="G44" s="21"/>
      <c r="H44" s="21"/>
      <c r="I44" s="21"/>
      <c r="J44" s="21"/>
      <c r="K44" s="21"/>
      <c r="L44" s="25"/>
    </row>
    <row r="45" spans="1:12" ht="12.75">
      <c r="A45" s="19" t="s">
        <v>2</v>
      </c>
      <c r="B45" s="16" t="s">
        <v>11</v>
      </c>
      <c r="C45" s="24"/>
      <c r="D45" s="16" t="s">
        <v>14</v>
      </c>
      <c r="E45" s="16"/>
      <c r="F45" s="16"/>
      <c r="G45" s="16"/>
      <c r="H45" s="16"/>
      <c r="I45" s="16"/>
      <c r="J45" s="16"/>
      <c r="K45" s="16"/>
      <c r="L45" s="25"/>
    </row>
    <row r="46" spans="1:12" ht="12.75">
      <c r="A46" s="21"/>
      <c r="B46" s="16" t="s">
        <v>12</v>
      </c>
      <c r="C46" s="24"/>
      <c r="D46" s="16" t="s">
        <v>15</v>
      </c>
      <c r="E46" s="16"/>
      <c r="F46" s="16"/>
      <c r="G46" s="16"/>
      <c r="H46" s="16"/>
      <c r="I46" s="16"/>
      <c r="J46" s="16"/>
      <c r="K46" s="16"/>
      <c r="L46" s="25"/>
    </row>
    <row r="47" spans="1:12" ht="12.75">
      <c r="A47" s="21"/>
      <c r="B47" s="16" t="s">
        <v>42</v>
      </c>
      <c r="C47" s="24"/>
      <c r="D47" s="16" t="s">
        <v>16</v>
      </c>
      <c r="E47" s="16"/>
      <c r="F47" s="16"/>
      <c r="G47" s="16"/>
      <c r="H47" s="16"/>
      <c r="I47" s="16"/>
      <c r="J47" s="16"/>
      <c r="K47" s="16"/>
      <c r="L47" s="25"/>
    </row>
    <row r="48" spans="1:12" ht="11.25">
      <c r="A48" s="21"/>
      <c r="B48" s="21"/>
      <c r="C48" s="25"/>
      <c r="D48" s="21"/>
      <c r="E48" s="21"/>
      <c r="F48" s="21"/>
      <c r="G48" s="21"/>
      <c r="H48" s="21"/>
      <c r="I48" s="21"/>
      <c r="J48" s="21"/>
      <c r="K48" s="21"/>
      <c r="L48" s="25"/>
    </row>
    <row r="49" spans="1:12" ht="12.75">
      <c r="A49" s="19" t="s">
        <v>3</v>
      </c>
      <c r="B49" s="16" t="s">
        <v>18</v>
      </c>
      <c r="C49" s="24"/>
      <c r="D49" s="16">
        <v>1</v>
      </c>
      <c r="E49" s="16"/>
      <c r="F49" s="21"/>
      <c r="G49" s="21"/>
      <c r="H49" s="21"/>
      <c r="I49" s="21"/>
      <c r="J49" s="21"/>
      <c r="K49" s="21"/>
      <c r="L49" s="25"/>
    </row>
    <row r="50" spans="1:12" ht="12.75">
      <c r="A50" s="16"/>
      <c r="B50" s="16" t="s">
        <v>19</v>
      </c>
      <c r="C50" s="24"/>
      <c r="D50" s="16" t="s">
        <v>20</v>
      </c>
      <c r="E50" s="16"/>
      <c r="F50" s="21"/>
      <c r="G50" s="21"/>
      <c r="H50" s="21"/>
      <c r="I50" s="21"/>
      <c r="J50" s="21"/>
      <c r="K50" s="21"/>
      <c r="L50" s="25"/>
    </row>
    <row r="51" spans="1:12" ht="12.75">
      <c r="A51" s="16"/>
      <c r="B51" s="16" t="s">
        <v>21</v>
      </c>
      <c r="C51" s="24"/>
      <c r="D51" s="16" t="s">
        <v>22</v>
      </c>
      <c r="E51" s="16"/>
      <c r="F51" s="21"/>
      <c r="G51" s="21"/>
      <c r="H51" s="21"/>
      <c r="I51" s="21"/>
      <c r="J51" s="21"/>
      <c r="K51" s="21"/>
      <c r="L51" s="25"/>
    </row>
    <row r="52" spans="1:12" ht="12.75">
      <c r="A52" s="16"/>
      <c r="B52" s="16" t="s">
        <v>23</v>
      </c>
      <c r="C52" s="24"/>
      <c r="D52" s="16" t="s">
        <v>24</v>
      </c>
      <c r="E52" s="16"/>
      <c r="F52" s="21"/>
      <c r="G52" s="21"/>
      <c r="H52" s="21"/>
      <c r="I52" s="21"/>
      <c r="J52" s="21"/>
      <c r="K52" s="21"/>
      <c r="L52" s="25"/>
    </row>
    <row r="53" spans="1:12" ht="12.75">
      <c r="A53" s="16"/>
      <c r="B53" s="16" t="s">
        <v>25</v>
      </c>
      <c r="C53" s="24"/>
      <c r="D53" s="16" t="s">
        <v>26</v>
      </c>
      <c r="E53" s="16"/>
      <c r="F53" s="21"/>
      <c r="G53" s="21"/>
      <c r="H53" s="21"/>
      <c r="I53" s="21"/>
      <c r="J53" s="21"/>
      <c r="K53" s="21"/>
      <c r="L53" s="25"/>
    </row>
    <row r="54" spans="1:12" ht="12.75">
      <c r="A54" s="16"/>
      <c r="B54" s="16" t="s">
        <v>27</v>
      </c>
      <c r="C54" s="24"/>
      <c r="D54" s="16" t="s">
        <v>28</v>
      </c>
      <c r="E54" s="16"/>
      <c r="F54" s="21"/>
      <c r="G54" s="21"/>
      <c r="H54" s="21"/>
      <c r="I54" s="21"/>
      <c r="J54" s="21"/>
      <c r="K54" s="21"/>
      <c r="L54" s="25"/>
    </row>
    <row r="55" spans="1:12" ht="12.75">
      <c r="A55" s="16"/>
      <c r="B55" s="16" t="s">
        <v>29</v>
      </c>
      <c r="C55" s="24"/>
      <c r="D55" s="16" t="s">
        <v>30</v>
      </c>
      <c r="E55" s="16"/>
      <c r="F55" s="21"/>
      <c r="G55" s="21"/>
      <c r="H55" s="21"/>
      <c r="I55" s="21"/>
      <c r="J55" s="21"/>
      <c r="K55" s="21"/>
      <c r="L55" s="25"/>
    </row>
    <row r="56" spans="1:12" ht="12.75">
      <c r="A56" s="16"/>
      <c r="B56" s="16" t="s">
        <v>31</v>
      </c>
      <c r="C56" s="24"/>
      <c r="D56" s="16" t="s">
        <v>32</v>
      </c>
      <c r="E56" s="16"/>
      <c r="F56" s="21"/>
      <c r="G56" s="21"/>
      <c r="H56" s="21"/>
      <c r="I56" s="21"/>
      <c r="J56" s="21"/>
      <c r="K56" s="21"/>
      <c r="L56" s="25"/>
    </row>
    <row r="57" spans="1:12" ht="12.75">
      <c r="A57" s="16"/>
      <c r="B57" s="16" t="s">
        <v>33</v>
      </c>
      <c r="C57" s="24"/>
      <c r="D57" s="16" t="s">
        <v>16</v>
      </c>
      <c r="E57" s="16"/>
      <c r="F57" s="21"/>
      <c r="G57" s="21"/>
      <c r="H57" s="21"/>
      <c r="I57" s="21"/>
      <c r="J57" s="21"/>
      <c r="K57" s="21"/>
      <c r="L57" s="25"/>
    </row>
    <row r="58" spans="1:12" ht="11.25">
      <c r="A58" s="21"/>
      <c r="B58" s="21"/>
      <c r="C58" s="25"/>
      <c r="D58" s="21"/>
      <c r="E58" s="21"/>
      <c r="F58" s="21"/>
      <c r="G58" s="21"/>
      <c r="H58" s="21"/>
      <c r="I58" s="21"/>
      <c r="J58" s="21"/>
      <c r="K58" s="21"/>
      <c r="L58" s="25"/>
    </row>
    <row r="59" spans="1:12" s="1" customFormat="1" ht="12.75">
      <c r="A59" s="18" t="s">
        <v>34</v>
      </c>
      <c r="B59" s="18"/>
      <c r="C59" s="26"/>
      <c r="D59" s="18"/>
      <c r="E59" s="18"/>
      <c r="F59" s="18"/>
      <c r="G59" s="18"/>
      <c r="H59" s="18"/>
      <c r="I59" s="18"/>
      <c r="J59" s="18"/>
      <c r="K59" s="18"/>
      <c r="L59" s="26"/>
    </row>
    <row r="60" spans="1:12" ht="11.25">
      <c r="A60" s="21"/>
      <c r="B60" s="21" t="s">
        <v>35</v>
      </c>
      <c r="C60" s="25"/>
      <c r="D60" s="21"/>
      <c r="E60" s="21"/>
      <c r="F60" s="21"/>
      <c r="G60" s="21"/>
      <c r="H60" s="21"/>
      <c r="I60" s="21"/>
      <c r="J60" s="21"/>
      <c r="K60" s="21"/>
      <c r="L60" s="25"/>
    </row>
    <row r="61" spans="1:12" ht="11.25">
      <c r="A61" s="21"/>
      <c r="B61" s="21" t="s">
        <v>36</v>
      </c>
      <c r="C61" s="25"/>
      <c r="D61" s="21"/>
      <c r="E61" s="21"/>
      <c r="F61" s="21"/>
      <c r="G61" s="21"/>
      <c r="H61" s="21"/>
      <c r="I61" s="21"/>
      <c r="J61" s="21"/>
      <c r="K61" s="21"/>
      <c r="L61" s="25"/>
    </row>
    <row r="62" spans="1:12" ht="11.25">
      <c r="A62" s="21"/>
      <c r="B62" s="21" t="s">
        <v>37</v>
      </c>
      <c r="C62" s="25"/>
      <c r="D62" s="21"/>
      <c r="E62" s="21"/>
      <c r="F62" s="21"/>
      <c r="G62" s="21"/>
      <c r="H62" s="21"/>
      <c r="I62" s="21"/>
      <c r="J62" s="21"/>
      <c r="K62" s="21"/>
      <c r="L62" s="25"/>
    </row>
    <row r="63" spans="1:12" ht="11.25">
      <c r="A63" s="21"/>
      <c r="B63" s="21" t="s">
        <v>44</v>
      </c>
      <c r="C63" s="25"/>
      <c r="D63" s="21"/>
      <c r="E63" s="21"/>
      <c r="F63" s="21"/>
      <c r="G63" s="21"/>
      <c r="H63" s="21"/>
      <c r="I63" s="21"/>
      <c r="J63" s="21"/>
      <c r="K63" s="21"/>
      <c r="L63" s="25"/>
    </row>
    <row r="64" spans="1:12" ht="11.25">
      <c r="A64" s="21"/>
      <c r="B64" s="21" t="s">
        <v>38</v>
      </c>
      <c r="C64" s="25"/>
      <c r="D64" s="21"/>
      <c r="E64" s="21"/>
      <c r="F64" s="21"/>
      <c r="G64" s="21"/>
      <c r="H64" s="21"/>
      <c r="I64" s="21"/>
      <c r="J64" s="21"/>
      <c r="K64" s="21"/>
      <c r="L64" s="25"/>
    </row>
    <row r="65" spans="1:12" ht="11.25">
      <c r="A65" s="21"/>
      <c r="B65" s="21" t="s">
        <v>36</v>
      </c>
      <c r="C65" s="25"/>
      <c r="D65" s="21"/>
      <c r="E65" s="21"/>
      <c r="F65" s="21"/>
      <c r="G65" s="21"/>
      <c r="H65" s="21"/>
      <c r="I65" s="21"/>
      <c r="J65" s="21"/>
      <c r="K65" s="21"/>
      <c r="L65" s="25"/>
    </row>
    <row r="66" spans="1:12" ht="11.25">
      <c r="A66" s="21"/>
      <c r="B66" s="21"/>
      <c r="C66" s="25"/>
      <c r="D66" s="21"/>
      <c r="E66" s="21"/>
      <c r="F66" s="21"/>
      <c r="G66" s="21"/>
      <c r="H66" s="21"/>
      <c r="I66" s="21"/>
      <c r="J66" s="21"/>
      <c r="K66" s="21"/>
      <c r="L66" s="25"/>
    </row>
    <row r="67" spans="1:12" ht="12.75">
      <c r="A67" s="18" t="s">
        <v>39</v>
      </c>
      <c r="B67" s="16"/>
      <c r="C67" s="24"/>
      <c r="D67" s="21"/>
      <c r="E67" s="21"/>
      <c r="F67" s="21"/>
      <c r="G67" s="21"/>
      <c r="H67" s="21"/>
      <c r="I67" s="21"/>
      <c r="J67" s="21"/>
      <c r="K67" s="21"/>
      <c r="L67" s="25"/>
    </row>
    <row r="68" spans="1:12" ht="12.75">
      <c r="A68" s="16" t="s">
        <v>43</v>
      </c>
      <c r="B68" s="16"/>
      <c r="C68" s="24"/>
      <c r="D68" s="21"/>
      <c r="E68" s="21"/>
      <c r="F68" s="21"/>
      <c r="G68" s="21"/>
      <c r="H68" s="21"/>
      <c r="I68" s="21"/>
      <c r="J68" s="21"/>
      <c r="K68" s="21"/>
      <c r="L68" s="25"/>
    </row>
    <row r="69" spans="1:12" ht="12.75">
      <c r="A69" s="27"/>
      <c r="B69" s="16"/>
      <c r="C69" s="24"/>
      <c r="D69" s="21"/>
      <c r="E69" s="21"/>
      <c r="F69" s="21"/>
      <c r="G69" s="21"/>
      <c r="H69" s="21"/>
      <c r="I69" s="21"/>
      <c r="J69" s="21"/>
      <c r="K69" s="21"/>
      <c r="L69" s="25"/>
    </row>
    <row r="70" spans="1:12" ht="12.75">
      <c r="A70" s="28" t="s">
        <v>41</v>
      </c>
      <c r="B70" s="16"/>
      <c r="C70" s="24"/>
      <c r="D70" s="21"/>
      <c r="E70" s="21"/>
      <c r="F70" s="21"/>
      <c r="G70" s="21"/>
      <c r="H70" s="21"/>
      <c r="I70" s="21"/>
      <c r="J70" s="21"/>
      <c r="K70" s="21"/>
      <c r="L70" s="25"/>
    </row>
    <row r="71" spans="1:12" ht="12.75">
      <c r="A71" s="28" t="s">
        <v>88</v>
      </c>
      <c r="D71" s="28"/>
      <c r="E71" s="21"/>
      <c r="G71" s="21"/>
      <c r="H71" s="21"/>
      <c r="I71" s="21"/>
      <c r="J71" s="21"/>
      <c r="K71" s="21"/>
      <c r="L71" s="25"/>
    </row>
    <row r="72" spans="3:6" ht="11.25">
      <c r="C72" s="3"/>
      <c r="F72" s="21"/>
    </row>
    <row r="73" ht="11.25">
      <c r="C73" s="3"/>
    </row>
    <row r="74" ht="11.25">
      <c r="C74" s="3"/>
    </row>
    <row r="75" ht="11.25">
      <c r="C75" s="3"/>
    </row>
    <row r="76" ht="11.25">
      <c r="C76" s="3"/>
    </row>
    <row r="77" ht="11.25">
      <c r="C77" s="3"/>
    </row>
    <row r="78" ht="11.25">
      <c r="C78" s="3"/>
    </row>
    <row r="79" ht="11.25">
      <c r="C79" s="3"/>
    </row>
    <row r="80" ht="11.25">
      <c r="C80" s="3"/>
    </row>
    <row r="81" ht="11.25">
      <c r="C81" s="3"/>
    </row>
    <row r="82" ht="11.25">
      <c r="C82" s="3"/>
    </row>
    <row r="83" ht="11.25">
      <c r="C83" s="3"/>
    </row>
    <row r="84" ht="11.25">
      <c r="C84" s="3"/>
    </row>
    <row r="85" ht="11.25">
      <c r="C85" s="3"/>
    </row>
    <row r="86" ht="11.25">
      <c r="C86" s="3"/>
    </row>
    <row r="87" ht="11.25">
      <c r="C87" s="3"/>
    </row>
    <row r="88" ht="11.25">
      <c r="C88" s="3"/>
    </row>
    <row r="89" ht="11.25">
      <c r="C89" s="3"/>
    </row>
    <row r="90" ht="11.25">
      <c r="C90" s="3"/>
    </row>
    <row r="91" ht="11.25">
      <c r="C91" s="3"/>
    </row>
    <row r="92" ht="11.25">
      <c r="C92" s="3"/>
    </row>
    <row r="93" ht="11.25">
      <c r="C93" s="3"/>
    </row>
    <row r="94" ht="11.25">
      <c r="C94" s="3"/>
    </row>
    <row r="95" ht="11.25">
      <c r="C95" s="3"/>
    </row>
    <row r="96" ht="11.25">
      <c r="C96" s="3"/>
    </row>
    <row r="97" ht="11.25">
      <c r="C97" s="3"/>
    </row>
    <row r="98" ht="11.25">
      <c r="C98" s="3"/>
    </row>
    <row r="99" ht="11.25">
      <c r="C99" s="3"/>
    </row>
    <row r="100" ht="11.25">
      <c r="C100" s="3"/>
    </row>
    <row r="101" ht="11.25">
      <c r="C101" s="3"/>
    </row>
    <row r="102" ht="11.25">
      <c r="C102" s="3"/>
    </row>
    <row r="103" ht="11.25">
      <c r="C103" s="3"/>
    </row>
    <row r="104" ht="11.25">
      <c r="C104" s="3"/>
    </row>
    <row r="105" ht="11.25">
      <c r="C105" s="3"/>
    </row>
    <row r="106" ht="11.25">
      <c r="C106" s="3"/>
    </row>
    <row r="107" ht="11.25">
      <c r="C107" s="3"/>
    </row>
    <row r="108" ht="11.25">
      <c r="C108" s="3"/>
    </row>
    <row r="109" ht="11.25">
      <c r="C109" s="3"/>
    </row>
    <row r="110" ht="11.25">
      <c r="C110" s="3"/>
    </row>
    <row r="111" ht="11.25">
      <c r="C111" s="3"/>
    </row>
    <row r="112" ht="11.25">
      <c r="C112" s="3"/>
    </row>
    <row r="113" ht="11.25">
      <c r="C113" s="3"/>
    </row>
    <row r="114" ht="11.25">
      <c r="C114" s="3"/>
    </row>
    <row r="115" ht="11.25">
      <c r="C115" s="3"/>
    </row>
    <row r="116" ht="11.25">
      <c r="C116" s="3"/>
    </row>
    <row r="117" ht="11.25">
      <c r="C117" s="3"/>
    </row>
    <row r="118" ht="11.25">
      <c r="C118" s="3"/>
    </row>
    <row r="119" ht="11.25">
      <c r="C119" s="3"/>
    </row>
    <row r="120" ht="11.25">
      <c r="C120" s="3"/>
    </row>
    <row r="121" ht="11.25">
      <c r="C121" s="3"/>
    </row>
    <row r="122" ht="11.25">
      <c r="C122" s="3"/>
    </row>
    <row r="123" ht="11.25">
      <c r="C123" s="3"/>
    </row>
    <row r="124" ht="11.25">
      <c r="C124" s="3"/>
    </row>
    <row r="125" ht="11.25">
      <c r="C125" s="3"/>
    </row>
    <row r="126" ht="11.25">
      <c r="C126" s="3"/>
    </row>
    <row r="127" ht="11.25">
      <c r="C127" s="3"/>
    </row>
    <row r="128" ht="11.25">
      <c r="C128" s="3"/>
    </row>
    <row r="129" ht="11.25">
      <c r="C129" s="3"/>
    </row>
    <row r="130" ht="11.25">
      <c r="C130" s="3"/>
    </row>
    <row r="131" ht="11.25">
      <c r="C131" s="3"/>
    </row>
    <row r="132" ht="11.25">
      <c r="C132" s="3"/>
    </row>
    <row r="133" ht="11.25">
      <c r="C133" s="3"/>
    </row>
    <row r="134" ht="11.25">
      <c r="C134" s="3"/>
    </row>
    <row r="135" ht="11.25">
      <c r="C135" s="3"/>
    </row>
    <row r="136" ht="11.25">
      <c r="C136" s="3"/>
    </row>
    <row r="137" ht="11.25">
      <c r="C137" s="3"/>
    </row>
    <row r="138" ht="11.25">
      <c r="C138" s="3"/>
    </row>
    <row r="139" ht="11.25">
      <c r="C139" s="3"/>
    </row>
    <row r="140" ht="11.25">
      <c r="C140" s="3"/>
    </row>
    <row r="141" ht="11.25">
      <c r="C141" s="3"/>
    </row>
    <row r="142" ht="11.25">
      <c r="C142" s="3"/>
    </row>
    <row r="143" ht="11.25">
      <c r="C143" s="3"/>
    </row>
    <row r="144" ht="11.25">
      <c r="C144" s="3"/>
    </row>
    <row r="145" ht="11.25">
      <c r="C145" s="3"/>
    </row>
    <row r="146" ht="11.25">
      <c r="C146" s="3"/>
    </row>
    <row r="147" ht="11.25">
      <c r="C147" s="3"/>
    </row>
    <row r="148" ht="11.25">
      <c r="C148" s="3"/>
    </row>
    <row r="149" ht="11.25">
      <c r="C149" s="3"/>
    </row>
    <row r="150" ht="11.25">
      <c r="C150" s="3"/>
    </row>
    <row r="151" ht="11.25">
      <c r="C151" s="3"/>
    </row>
    <row r="152" ht="11.25">
      <c r="C152" s="3"/>
    </row>
    <row r="153" ht="11.25">
      <c r="C153" s="3"/>
    </row>
    <row r="154" ht="11.25">
      <c r="C154" s="3"/>
    </row>
    <row r="155" ht="11.25">
      <c r="C155" s="3"/>
    </row>
    <row r="156" ht="11.25">
      <c r="C156" s="3"/>
    </row>
    <row r="157" ht="11.25">
      <c r="C157" s="3"/>
    </row>
    <row r="158" ht="11.25">
      <c r="C158" s="3"/>
    </row>
    <row r="159" ht="11.25">
      <c r="C159" s="3"/>
    </row>
    <row r="160" ht="11.25">
      <c r="C160" s="3"/>
    </row>
    <row r="161" ht="11.25">
      <c r="C161" s="3"/>
    </row>
    <row r="162" ht="11.25">
      <c r="C162" s="3"/>
    </row>
    <row r="163" ht="11.25">
      <c r="C163" s="3"/>
    </row>
    <row r="164" ht="11.25">
      <c r="C164" s="3"/>
    </row>
    <row r="165" ht="11.25">
      <c r="C165" s="3"/>
    </row>
    <row r="166" ht="11.25">
      <c r="C166" s="3"/>
    </row>
    <row r="167" ht="11.25">
      <c r="C167" s="3"/>
    </row>
    <row r="168" ht="11.25">
      <c r="C168" s="3"/>
    </row>
    <row r="169" ht="11.25">
      <c r="C169" s="3"/>
    </row>
    <row r="170" ht="11.25">
      <c r="C170" s="3"/>
    </row>
    <row r="171" ht="11.25">
      <c r="C171" s="3"/>
    </row>
    <row r="172" ht="11.25">
      <c r="C172" s="3"/>
    </row>
    <row r="173" ht="11.25">
      <c r="C173" s="3"/>
    </row>
    <row r="174" ht="11.25">
      <c r="C174" s="3"/>
    </row>
    <row r="175" ht="11.25">
      <c r="C175" s="3"/>
    </row>
    <row r="176" ht="11.25">
      <c r="C176" s="3"/>
    </row>
    <row r="177" ht="11.25">
      <c r="C177" s="3"/>
    </row>
    <row r="178" ht="11.25">
      <c r="C178" s="3"/>
    </row>
    <row r="179" ht="11.25">
      <c r="C179" s="3"/>
    </row>
    <row r="180" ht="11.25">
      <c r="C180" s="3"/>
    </row>
    <row r="181" ht="11.25">
      <c r="C181" s="3"/>
    </row>
    <row r="182" ht="11.25">
      <c r="C182" s="3"/>
    </row>
    <row r="183" ht="11.25">
      <c r="C183" s="3"/>
    </row>
    <row r="184" ht="11.25">
      <c r="C184" s="3"/>
    </row>
    <row r="185" ht="11.25">
      <c r="C185" s="3"/>
    </row>
    <row r="186" ht="11.25">
      <c r="C186" s="3"/>
    </row>
    <row r="187" ht="11.25">
      <c r="C187" s="3"/>
    </row>
    <row r="188" ht="11.25">
      <c r="C188" s="3"/>
    </row>
    <row r="189" ht="11.25">
      <c r="C189" s="3"/>
    </row>
    <row r="190" ht="11.25">
      <c r="C190" s="3"/>
    </row>
    <row r="191" ht="11.25">
      <c r="C191" s="3"/>
    </row>
    <row r="192" ht="11.25">
      <c r="C192" s="3"/>
    </row>
    <row r="193" ht="11.25">
      <c r="C193" s="3"/>
    </row>
    <row r="194" ht="11.25">
      <c r="C194" s="3"/>
    </row>
    <row r="195" ht="11.25">
      <c r="C195" s="3"/>
    </row>
    <row r="196" ht="11.25">
      <c r="C196" s="3"/>
    </row>
    <row r="197" ht="11.25">
      <c r="C197" s="3"/>
    </row>
    <row r="198" ht="11.25">
      <c r="C198" s="3"/>
    </row>
    <row r="199" ht="11.25">
      <c r="C199" s="3"/>
    </row>
    <row r="200" ht="11.25">
      <c r="C200" s="3"/>
    </row>
    <row r="201" ht="11.25">
      <c r="C201" s="3"/>
    </row>
    <row r="202" ht="11.25">
      <c r="C202" s="3"/>
    </row>
    <row r="203" ht="11.25">
      <c r="C203" s="3"/>
    </row>
    <row r="204" ht="11.25">
      <c r="C204" s="3"/>
    </row>
    <row r="205" ht="11.25">
      <c r="C205" s="3"/>
    </row>
    <row r="206" ht="11.25">
      <c r="C206" s="3"/>
    </row>
    <row r="207" ht="11.25">
      <c r="C207" s="3"/>
    </row>
    <row r="208" ht="11.25">
      <c r="C208" s="3"/>
    </row>
    <row r="209" ht="11.25">
      <c r="C209" s="3"/>
    </row>
    <row r="210" ht="11.25">
      <c r="C210" s="3"/>
    </row>
    <row r="211" ht="11.25">
      <c r="C211" s="3"/>
    </row>
    <row r="212" ht="11.25">
      <c r="C212" s="3"/>
    </row>
    <row r="213" ht="11.25">
      <c r="C213" s="3"/>
    </row>
    <row r="214" ht="11.25">
      <c r="C214" s="3"/>
    </row>
    <row r="215" ht="11.25">
      <c r="C215" s="3"/>
    </row>
    <row r="216" ht="11.25">
      <c r="C216" s="3"/>
    </row>
    <row r="217" ht="11.25">
      <c r="C217" s="3"/>
    </row>
    <row r="218" ht="11.25">
      <c r="C218" s="3"/>
    </row>
    <row r="219" ht="11.25">
      <c r="C219" s="3"/>
    </row>
    <row r="220" ht="11.25">
      <c r="C220" s="3"/>
    </row>
    <row r="221" ht="11.25">
      <c r="C221" s="3"/>
    </row>
    <row r="222" ht="11.25">
      <c r="C222" s="3"/>
    </row>
    <row r="223" ht="11.25">
      <c r="C223" s="3"/>
    </row>
    <row r="224" ht="11.25">
      <c r="C224" s="3"/>
    </row>
    <row r="225" ht="11.25">
      <c r="C225" s="3"/>
    </row>
    <row r="226" ht="11.25">
      <c r="C226" s="3"/>
    </row>
    <row r="227" ht="11.25">
      <c r="C227" s="3"/>
    </row>
    <row r="228" ht="11.25">
      <c r="C228" s="3"/>
    </row>
    <row r="229" ht="11.25">
      <c r="C229" s="3"/>
    </row>
    <row r="230" ht="11.25">
      <c r="C230" s="3"/>
    </row>
    <row r="231" ht="11.25">
      <c r="C231" s="3"/>
    </row>
    <row r="232" ht="11.25">
      <c r="C232" s="3"/>
    </row>
    <row r="233" ht="11.25">
      <c r="C233" s="3"/>
    </row>
    <row r="234" ht="11.25">
      <c r="C234" s="3"/>
    </row>
    <row r="235" ht="11.25">
      <c r="C235" s="3"/>
    </row>
    <row r="236" ht="11.25">
      <c r="C236" s="3"/>
    </row>
    <row r="237" ht="11.25">
      <c r="C237" s="3"/>
    </row>
    <row r="238" ht="11.25">
      <c r="C238" s="3"/>
    </row>
    <row r="239" ht="11.25">
      <c r="C239" s="3"/>
    </row>
    <row r="240" ht="11.25">
      <c r="C240" s="3"/>
    </row>
    <row r="241" ht="11.25">
      <c r="C241" s="3"/>
    </row>
    <row r="242" ht="11.25">
      <c r="C242" s="3"/>
    </row>
    <row r="243" ht="11.25">
      <c r="C243" s="3"/>
    </row>
    <row r="244" ht="11.25">
      <c r="C244" s="3"/>
    </row>
    <row r="245" ht="11.25">
      <c r="C245" s="3"/>
    </row>
    <row r="246" ht="11.25">
      <c r="C246" s="3"/>
    </row>
    <row r="247" ht="11.25">
      <c r="C247" s="3"/>
    </row>
    <row r="248" ht="11.25">
      <c r="C248" s="3"/>
    </row>
    <row r="249" ht="11.25">
      <c r="C249" s="3"/>
    </row>
    <row r="250" ht="11.25">
      <c r="C250" s="3"/>
    </row>
    <row r="251" ht="11.25">
      <c r="C251" s="3"/>
    </row>
    <row r="252" ht="11.25">
      <c r="C252" s="3"/>
    </row>
    <row r="253" ht="11.25">
      <c r="C253" s="3"/>
    </row>
    <row r="254" ht="11.25">
      <c r="C254" s="3"/>
    </row>
    <row r="255" ht="11.25">
      <c r="C255" s="3"/>
    </row>
    <row r="256" ht="11.25">
      <c r="C256" s="3"/>
    </row>
    <row r="257" ht="11.25">
      <c r="C257" s="3"/>
    </row>
    <row r="258" ht="11.25">
      <c r="C258" s="3"/>
    </row>
    <row r="259" ht="11.25">
      <c r="C259" s="3"/>
    </row>
    <row r="260" ht="11.25">
      <c r="C260" s="3"/>
    </row>
    <row r="261" ht="11.25">
      <c r="C261" s="3"/>
    </row>
    <row r="262" ht="11.25">
      <c r="C262" s="3"/>
    </row>
    <row r="263" ht="11.25">
      <c r="C263" s="3"/>
    </row>
    <row r="264" ht="11.25">
      <c r="C264" s="3"/>
    </row>
    <row r="265" ht="11.25">
      <c r="C265" s="3"/>
    </row>
    <row r="266" ht="11.25">
      <c r="C266" s="3"/>
    </row>
    <row r="267" ht="11.25">
      <c r="C267" s="3"/>
    </row>
    <row r="268" ht="11.25">
      <c r="C268" s="3"/>
    </row>
    <row r="269" ht="11.25">
      <c r="C269" s="3"/>
    </row>
    <row r="270" ht="11.25">
      <c r="C270" s="3"/>
    </row>
    <row r="271" ht="11.25">
      <c r="C271" s="3"/>
    </row>
    <row r="272" ht="11.25">
      <c r="C272" s="3"/>
    </row>
    <row r="273" ht="11.25">
      <c r="C273" s="3"/>
    </row>
    <row r="274" ht="11.25">
      <c r="C274" s="3"/>
    </row>
    <row r="275" ht="11.25">
      <c r="C275" s="3"/>
    </row>
    <row r="276" ht="11.25">
      <c r="C276" s="3"/>
    </row>
    <row r="277" ht="11.25">
      <c r="C277" s="3"/>
    </row>
    <row r="278" ht="11.25">
      <c r="C278" s="3"/>
    </row>
    <row r="279" ht="11.25">
      <c r="C279" s="3"/>
    </row>
    <row r="280" ht="11.25">
      <c r="C280" s="3"/>
    </row>
    <row r="281" ht="11.25">
      <c r="C281" s="3"/>
    </row>
    <row r="282" ht="11.25">
      <c r="C282" s="3"/>
    </row>
    <row r="283" ht="11.25">
      <c r="C283" s="3"/>
    </row>
    <row r="284" ht="11.25">
      <c r="C284" s="3"/>
    </row>
    <row r="285" ht="11.25">
      <c r="C285" s="3"/>
    </row>
    <row r="286" ht="11.25">
      <c r="C286" s="3"/>
    </row>
    <row r="287" ht="11.25">
      <c r="C287" s="3"/>
    </row>
    <row r="288" ht="11.25">
      <c r="C288" s="3"/>
    </row>
    <row r="289" ht="11.25">
      <c r="C289" s="3"/>
    </row>
    <row r="290" ht="11.25">
      <c r="C290" s="3"/>
    </row>
    <row r="291" ht="11.25">
      <c r="C291" s="3"/>
    </row>
    <row r="292" ht="11.25">
      <c r="C292" s="3"/>
    </row>
    <row r="293" ht="11.25">
      <c r="C293" s="3"/>
    </row>
    <row r="294" ht="11.25">
      <c r="C294" s="3"/>
    </row>
    <row r="295" ht="11.25">
      <c r="C295" s="3"/>
    </row>
    <row r="296" ht="11.25">
      <c r="C296" s="3"/>
    </row>
    <row r="297" ht="11.25">
      <c r="C297" s="3"/>
    </row>
    <row r="298" ht="11.25">
      <c r="C298" s="3"/>
    </row>
    <row r="299" ht="11.25">
      <c r="C299" s="3"/>
    </row>
    <row r="300" ht="11.25">
      <c r="C300" s="3"/>
    </row>
    <row r="301" ht="11.25">
      <c r="C301" s="3"/>
    </row>
    <row r="302" ht="11.25">
      <c r="C302" s="3"/>
    </row>
    <row r="303" ht="11.25">
      <c r="C303" s="3"/>
    </row>
    <row r="304" ht="11.25">
      <c r="C304" s="3"/>
    </row>
    <row r="305" ht="11.25">
      <c r="C305" s="3"/>
    </row>
    <row r="306" ht="11.25">
      <c r="C306" s="3"/>
    </row>
    <row r="307" ht="11.25">
      <c r="C307" s="3"/>
    </row>
    <row r="308" ht="11.25">
      <c r="C308" s="3"/>
    </row>
    <row r="309" ht="11.25">
      <c r="C309" s="3"/>
    </row>
    <row r="310" ht="11.25">
      <c r="C310" s="3"/>
    </row>
    <row r="311" ht="11.25">
      <c r="C311" s="3"/>
    </row>
    <row r="312" ht="11.25">
      <c r="C312" s="3"/>
    </row>
    <row r="313" ht="11.25">
      <c r="C313" s="3"/>
    </row>
    <row r="314" ht="11.25">
      <c r="C314" s="3"/>
    </row>
    <row r="315" ht="11.25">
      <c r="C315" s="3"/>
    </row>
    <row r="316" ht="11.25">
      <c r="C316" s="3"/>
    </row>
    <row r="317" ht="11.25">
      <c r="C317" s="3"/>
    </row>
    <row r="318" ht="11.25">
      <c r="C318" s="3"/>
    </row>
    <row r="319" ht="11.25">
      <c r="C319" s="3"/>
    </row>
    <row r="320" ht="11.25">
      <c r="C320" s="3"/>
    </row>
    <row r="321" ht="11.25">
      <c r="C321" s="3"/>
    </row>
    <row r="322" ht="11.25">
      <c r="C322" s="3"/>
    </row>
    <row r="323" ht="11.25">
      <c r="C323" s="3"/>
    </row>
    <row r="324" ht="11.25">
      <c r="C324" s="3"/>
    </row>
    <row r="325" ht="11.25">
      <c r="C325" s="3"/>
    </row>
    <row r="326" ht="11.25">
      <c r="C326" s="3"/>
    </row>
    <row r="327" ht="11.25">
      <c r="C327" s="3"/>
    </row>
    <row r="328" ht="11.25">
      <c r="C328" s="3"/>
    </row>
    <row r="329" ht="11.25">
      <c r="C329" s="3"/>
    </row>
    <row r="330" ht="11.25">
      <c r="C330" s="3"/>
    </row>
    <row r="331" ht="11.25">
      <c r="C331" s="3"/>
    </row>
    <row r="332" ht="11.25">
      <c r="C332" s="3"/>
    </row>
    <row r="333" ht="11.25">
      <c r="C333" s="3"/>
    </row>
    <row r="334" ht="11.25">
      <c r="C334" s="3"/>
    </row>
    <row r="335" ht="11.25">
      <c r="C335" s="3"/>
    </row>
    <row r="336" ht="11.25">
      <c r="C336" s="3"/>
    </row>
    <row r="337" ht="11.25">
      <c r="C337" s="3"/>
    </row>
    <row r="338" ht="11.25">
      <c r="C338" s="3"/>
    </row>
    <row r="339" ht="11.25">
      <c r="C339" s="3"/>
    </row>
    <row r="340" ht="11.25">
      <c r="C340" s="3"/>
    </row>
    <row r="341" ht="11.25">
      <c r="C341" s="3"/>
    </row>
    <row r="342" ht="11.25">
      <c r="C342" s="3"/>
    </row>
    <row r="343" ht="11.25">
      <c r="C343" s="3"/>
    </row>
    <row r="344" ht="11.25">
      <c r="C344" s="3"/>
    </row>
    <row r="345" ht="11.25">
      <c r="C345" s="3"/>
    </row>
    <row r="346" ht="11.25">
      <c r="C346" s="3"/>
    </row>
    <row r="347" ht="11.25">
      <c r="C347" s="3"/>
    </row>
    <row r="348" ht="11.25">
      <c r="C348" s="3"/>
    </row>
    <row r="349" ht="11.25">
      <c r="C349" s="3"/>
    </row>
    <row r="350" ht="11.25">
      <c r="C350" s="3"/>
    </row>
    <row r="351" ht="11.25">
      <c r="C351" s="3"/>
    </row>
    <row r="352" ht="11.25">
      <c r="C352" s="3"/>
    </row>
    <row r="353" ht="11.25">
      <c r="C353" s="3"/>
    </row>
    <row r="354" ht="11.25">
      <c r="C354" s="3"/>
    </row>
    <row r="355" ht="11.25">
      <c r="C355" s="3"/>
    </row>
    <row r="356" ht="11.25">
      <c r="C356" s="3"/>
    </row>
    <row r="357" ht="11.25">
      <c r="C357" s="3"/>
    </row>
    <row r="358" ht="11.25">
      <c r="C358" s="3"/>
    </row>
    <row r="359" ht="11.25">
      <c r="C359" s="3"/>
    </row>
    <row r="360" ht="11.25">
      <c r="C360" s="3"/>
    </row>
    <row r="361" ht="11.25">
      <c r="C361" s="3"/>
    </row>
    <row r="362" ht="11.25">
      <c r="C362" s="3"/>
    </row>
    <row r="363" ht="11.25">
      <c r="C363" s="3"/>
    </row>
    <row r="364" ht="11.25">
      <c r="C364" s="3"/>
    </row>
    <row r="365" ht="11.25">
      <c r="C365" s="3"/>
    </row>
    <row r="366" ht="11.25">
      <c r="C366" s="3"/>
    </row>
    <row r="367" ht="11.25">
      <c r="C367" s="3"/>
    </row>
    <row r="368" ht="11.25">
      <c r="C368" s="3"/>
    </row>
    <row r="369" ht="11.25">
      <c r="C369" s="3"/>
    </row>
    <row r="370" ht="11.25">
      <c r="C370" s="3"/>
    </row>
    <row r="371" ht="11.25">
      <c r="C371" s="3"/>
    </row>
    <row r="372" ht="11.25">
      <c r="C372" s="3"/>
    </row>
    <row r="373" ht="11.25">
      <c r="C373" s="3"/>
    </row>
    <row r="374" ht="11.25">
      <c r="C374" s="3"/>
    </row>
    <row r="375" ht="11.25">
      <c r="C375" s="3"/>
    </row>
    <row r="376" ht="11.25">
      <c r="C376" s="3"/>
    </row>
    <row r="377" ht="11.25">
      <c r="C377" s="3"/>
    </row>
    <row r="378" ht="11.25">
      <c r="C378" s="3"/>
    </row>
    <row r="379" ht="11.25">
      <c r="C379" s="3"/>
    </row>
    <row r="380" ht="11.25">
      <c r="C380" s="3"/>
    </row>
    <row r="381" ht="11.25">
      <c r="C381" s="3"/>
    </row>
    <row r="382" ht="11.25">
      <c r="C382" s="3"/>
    </row>
    <row r="383" ht="11.25">
      <c r="C383" s="3"/>
    </row>
    <row r="384" ht="11.25">
      <c r="C384" s="3"/>
    </row>
    <row r="385" ht="11.25">
      <c r="C385" s="3"/>
    </row>
    <row r="386" ht="11.25">
      <c r="C386" s="3"/>
    </row>
    <row r="387" ht="11.25">
      <c r="C387" s="3"/>
    </row>
    <row r="388" ht="11.25">
      <c r="C388" s="3"/>
    </row>
    <row r="389" ht="11.25">
      <c r="C389" s="3"/>
    </row>
    <row r="390" ht="11.25">
      <c r="C390" s="3"/>
    </row>
    <row r="391" ht="11.25">
      <c r="C391" s="3"/>
    </row>
    <row r="392" ht="11.25">
      <c r="C392" s="3"/>
    </row>
    <row r="393" ht="11.25">
      <c r="C393" s="3"/>
    </row>
    <row r="394" ht="11.25">
      <c r="C394" s="3"/>
    </row>
    <row r="395" ht="11.25">
      <c r="C395" s="3"/>
    </row>
    <row r="396" ht="11.25">
      <c r="C396" s="3"/>
    </row>
    <row r="397" ht="11.25">
      <c r="C397" s="3"/>
    </row>
    <row r="398" ht="11.25">
      <c r="C398" s="3"/>
    </row>
    <row r="399" ht="11.25">
      <c r="C399" s="3"/>
    </row>
    <row r="400" ht="11.25">
      <c r="C400" s="3"/>
    </row>
    <row r="401" ht="11.25">
      <c r="C401" s="3"/>
    </row>
    <row r="402" ht="11.25">
      <c r="C402" s="3"/>
    </row>
    <row r="403" ht="11.25">
      <c r="C403" s="3"/>
    </row>
    <row r="404" ht="11.25">
      <c r="C404" s="3"/>
    </row>
    <row r="405" ht="11.25">
      <c r="C405" s="3"/>
    </row>
    <row r="406" ht="11.25">
      <c r="C406" s="3"/>
    </row>
    <row r="407" ht="11.25">
      <c r="C407" s="3"/>
    </row>
    <row r="408" ht="11.25">
      <c r="C408" s="3"/>
    </row>
    <row r="409" ht="11.25">
      <c r="C409" s="3"/>
    </row>
    <row r="410" ht="11.25">
      <c r="C410" s="3"/>
    </row>
    <row r="411" ht="11.25">
      <c r="C411" s="3"/>
    </row>
    <row r="412" ht="11.25">
      <c r="C412" s="3"/>
    </row>
    <row r="413" ht="11.25">
      <c r="C413" s="3"/>
    </row>
    <row r="414" ht="11.25">
      <c r="C414" s="3"/>
    </row>
    <row r="415" ht="11.25">
      <c r="C415" s="3"/>
    </row>
    <row r="416" ht="11.25">
      <c r="C416" s="3"/>
    </row>
    <row r="417" ht="11.25">
      <c r="C417" s="3"/>
    </row>
    <row r="418" ht="11.25">
      <c r="C418" s="3"/>
    </row>
    <row r="419" ht="11.25">
      <c r="C419" s="3"/>
    </row>
    <row r="420" ht="11.25">
      <c r="C420" s="3"/>
    </row>
    <row r="421" ht="11.25">
      <c r="C421" s="3"/>
    </row>
    <row r="422" ht="11.25">
      <c r="C422" s="3"/>
    </row>
    <row r="423" ht="11.25">
      <c r="C423" s="3"/>
    </row>
    <row r="424" ht="11.25">
      <c r="C424" s="3"/>
    </row>
    <row r="425" ht="11.25">
      <c r="C425" s="3"/>
    </row>
    <row r="426" ht="11.25">
      <c r="C426" s="3"/>
    </row>
    <row r="427" ht="11.25">
      <c r="C427" s="3"/>
    </row>
    <row r="428" ht="11.25">
      <c r="C428" s="3"/>
    </row>
    <row r="429" ht="11.25">
      <c r="C429" s="3"/>
    </row>
    <row r="430" ht="11.25">
      <c r="C430" s="3"/>
    </row>
    <row r="431" ht="11.25">
      <c r="C431" s="3"/>
    </row>
    <row r="432" ht="11.25">
      <c r="C432" s="3"/>
    </row>
    <row r="433" ht="11.25">
      <c r="C433" s="3"/>
    </row>
    <row r="434" ht="11.25">
      <c r="C434" s="3"/>
    </row>
    <row r="435" ht="11.25">
      <c r="C435" s="3"/>
    </row>
    <row r="436" ht="11.25">
      <c r="C436" s="3"/>
    </row>
    <row r="437" ht="11.25">
      <c r="C437" s="3"/>
    </row>
    <row r="438" ht="11.25">
      <c r="C438" s="3"/>
    </row>
    <row r="439" ht="11.25">
      <c r="C439" s="3"/>
    </row>
    <row r="440" ht="11.25">
      <c r="C440" s="3"/>
    </row>
    <row r="441" ht="11.25">
      <c r="C441" s="3"/>
    </row>
    <row r="442" ht="11.25">
      <c r="C442" s="3"/>
    </row>
    <row r="443" ht="11.25">
      <c r="C443" s="3"/>
    </row>
    <row r="444" ht="11.25">
      <c r="C444" s="3"/>
    </row>
    <row r="445" ht="11.25">
      <c r="C445" s="3"/>
    </row>
    <row r="446" ht="11.25">
      <c r="C446" s="3"/>
    </row>
    <row r="447" ht="11.25">
      <c r="C447" s="3"/>
    </row>
    <row r="448" ht="11.25">
      <c r="C448" s="3"/>
    </row>
    <row r="449" ht="11.25">
      <c r="C449" s="3"/>
    </row>
    <row r="450" ht="11.25">
      <c r="C450" s="3"/>
    </row>
    <row r="451" ht="11.25">
      <c r="C451" s="3"/>
    </row>
    <row r="452" ht="11.25">
      <c r="C452" s="3"/>
    </row>
    <row r="453" ht="11.25">
      <c r="C453" s="3"/>
    </row>
    <row r="454" ht="11.25">
      <c r="C454" s="3"/>
    </row>
    <row r="455" ht="11.25">
      <c r="C455" s="3"/>
    </row>
    <row r="456" ht="11.25">
      <c r="C456" s="3"/>
    </row>
    <row r="457" ht="11.25">
      <c r="C457" s="3"/>
    </row>
    <row r="458" ht="11.25">
      <c r="C458" s="3"/>
    </row>
    <row r="459" ht="11.25">
      <c r="C459" s="3"/>
    </row>
    <row r="460" ht="11.25">
      <c r="C460" s="3"/>
    </row>
    <row r="461" ht="11.25">
      <c r="C461" s="3"/>
    </row>
    <row r="462" ht="11.25">
      <c r="C462" s="3"/>
    </row>
    <row r="463" ht="11.25">
      <c r="C463" s="3"/>
    </row>
    <row r="464" ht="11.25">
      <c r="C464" s="3"/>
    </row>
    <row r="465" ht="11.25">
      <c r="C465" s="3"/>
    </row>
    <row r="466" ht="11.25">
      <c r="C466" s="3"/>
    </row>
    <row r="467" ht="11.25">
      <c r="C467" s="3"/>
    </row>
    <row r="468" ht="11.25">
      <c r="C468" s="3"/>
    </row>
    <row r="469" ht="11.25">
      <c r="C469" s="3"/>
    </row>
    <row r="470" ht="11.25">
      <c r="C470" s="3"/>
    </row>
    <row r="471" ht="11.25">
      <c r="C471" s="3"/>
    </row>
    <row r="472" ht="11.25">
      <c r="C472" s="3"/>
    </row>
    <row r="473" ht="11.25">
      <c r="C473" s="3"/>
    </row>
    <row r="474" ht="11.25">
      <c r="C474" s="3"/>
    </row>
    <row r="475" ht="11.25">
      <c r="C475" s="3"/>
    </row>
    <row r="476" ht="11.25">
      <c r="C476" s="3"/>
    </row>
    <row r="477" ht="11.25">
      <c r="C477" s="3"/>
    </row>
    <row r="478" ht="11.25">
      <c r="C478" s="3"/>
    </row>
    <row r="479" ht="11.25">
      <c r="C479" s="3"/>
    </row>
    <row r="480" ht="11.25">
      <c r="C480" s="3"/>
    </row>
    <row r="481" ht="11.25">
      <c r="C481" s="3"/>
    </row>
    <row r="482" ht="11.25">
      <c r="C482" s="3"/>
    </row>
    <row r="483" ht="11.25">
      <c r="C483" s="3"/>
    </row>
    <row r="484" ht="11.25">
      <c r="C484" s="3"/>
    </row>
    <row r="485" ht="11.25">
      <c r="C485" s="3"/>
    </row>
    <row r="486" ht="11.25">
      <c r="C486" s="3"/>
    </row>
    <row r="487" ht="11.25">
      <c r="C487" s="3"/>
    </row>
    <row r="488" ht="11.25">
      <c r="C488" s="3"/>
    </row>
    <row r="489" ht="11.25">
      <c r="C489" s="3"/>
    </row>
    <row r="490" ht="11.25">
      <c r="C490" s="3"/>
    </row>
    <row r="491" ht="11.25">
      <c r="C491" s="3"/>
    </row>
    <row r="492" ht="11.25">
      <c r="C492" s="3"/>
    </row>
    <row r="493" ht="11.25">
      <c r="C493" s="3"/>
    </row>
    <row r="494" ht="11.25">
      <c r="C494" s="3"/>
    </row>
    <row r="495" ht="11.25">
      <c r="C495" s="3"/>
    </row>
    <row r="496" ht="11.25">
      <c r="C496" s="3"/>
    </row>
    <row r="497" ht="11.25">
      <c r="C497" s="3"/>
    </row>
    <row r="498" ht="11.25">
      <c r="C498" s="3"/>
    </row>
    <row r="499" ht="11.25">
      <c r="C499" s="3"/>
    </row>
    <row r="500" ht="11.25">
      <c r="C500" s="3"/>
    </row>
    <row r="501" ht="11.25">
      <c r="C501" s="3"/>
    </row>
    <row r="502" ht="11.25">
      <c r="C502" s="3"/>
    </row>
    <row r="503" ht="11.25">
      <c r="C503" s="3"/>
    </row>
    <row r="504" ht="11.25">
      <c r="C504" s="3"/>
    </row>
    <row r="505" ht="11.25">
      <c r="C505" s="3"/>
    </row>
    <row r="506" ht="11.25">
      <c r="C506" s="3"/>
    </row>
    <row r="507" ht="11.25">
      <c r="C507" s="3"/>
    </row>
    <row r="508" ht="11.25">
      <c r="C508" s="3"/>
    </row>
    <row r="509" ht="11.25">
      <c r="C509" s="3"/>
    </row>
    <row r="510" ht="11.25">
      <c r="C510" s="3"/>
    </row>
    <row r="511" ht="11.25">
      <c r="C511" s="3"/>
    </row>
    <row r="512" ht="11.25">
      <c r="C512" s="3"/>
    </row>
    <row r="513" ht="11.25">
      <c r="C513" s="3"/>
    </row>
    <row r="514" ht="11.25">
      <c r="C514" s="3"/>
    </row>
    <row r="515" ht="11.25">
      <c r="C515" s="3"/>
    </row>
    <row r="516" ht="11.25">
      <c r="C516" s="3"/>
    </row>
    <row r="517" ht="11.25">
      <c r="C517" s="3"/>
    </row>
    <row r="518" ht="11.25">
      <c r="C518" s="3"/>
    </row>
    <row r="519" ht="11.25">
      <c r="C519" s="3"/>
    </row>
    <row r="520" ht="11.25">
      <c r="C520" s="3"/>
    </row>
    <row r="521" ht="11.25">
      <c r="C521" s="3"/>
    </row>
    <row r="522" ht="11.25">
      <c r="C522" s="3"/>
    </row>
    <row r="523" ht="11.25">
      <c r="C523" s="3"/>
    </row>
    <row r="524" ht="11.25">
      <c r="C524" s="3"/>
    </row>
    <row r="525" ht="11.25">
      <c r="C525" s="3"/>
    </row>
    <row r="526" ht="11.25">
      <c r="C526" s="3"/>
    </row>
    <row r="527" ht="11.25">
      <c r="C527" s="3"/>
    </row>
    <row r="528" ht="11.25">
      <c r="C528" s="3"/>
    </row>
    <row r="529" ht="11.25">
      <c r="C529" s="3"/>
    </row>
    <row r="530" ht="11.25">
      <c r="C530" s="3"/>
    </row>
    <row r="531" ht="11.25">
      <c r="C531" s="3"/>
    </row>
    <row r="532" ht="11.25">
      <c r="C532" s="3"/>
    </row>
    <row r="533" ht="11.25">
      <c r="C533" s="3"/>
    </row>
    <row r="534" ht="11.25">
      <c r="C534" s="3"/>
    </row>
    <row r="535" ht="11.25">
      <c r="C535" s="3"/>
    </row>
  </sheetData>
  <sheetProtection/>
  <printOptions horizontalCentered="1"/>
  <pageMargins left="1" right="0" top="0.5" bottom="0.25" header="0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0"/>
  <sheetViews>
    <sheetView zoomScalePageLayoutView="0" workbookViewId="0" topLeftCell="A202">
      <selection activeCell="A1" sqref="A1:T23"/>
    </sheetView>
  </sheetViews>
  <sheetFormatPr defaultColWidth="9.140625" defaultRowHeight="12.75"/>
  <cols>
    <col min="1" max="20" width="4.57421875" style="0" customWidth="1"/>
  </cols>
  <sheetData>
    <row r="1" spans="1:18" ht="15.75">
      <c r="A1" s="4" t="s">
        <v>79</v>
      </c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</row>
    <row r="2" spans="1:18" ht="12" customHeight="1">
      <c r="A2" s="96" t="s">
        <v>1</v>
      </c>
      <c r="B2" s="97">
        <v>1</v>
      </c>
      <c r="C2" s="97">
        <v>2</v>
      </c>
      <c r="D2" s="97">
        <v>3</v>
      </c>
      <c r="E2" s="97">
        <v>4</v>
      </c>
      <c r="F2" s="97">
        <v>5</v>
      </c>
      <c r="G2" s="97">
        <v>6</v>
      </c>
      <c r="H2" s="97">
        <v>7</v>
      </c>
      <c r="I2" s="97">
        <v>8</v>
      </c>
      <c r="J2" s="97">
        <v>9</v>
      </c>
      <c r="K2" s="97">
        <v>10</v>
      </c>
      <c r="L2" s="97">
        <v>11</v>
      </c>
      <c r="M2" s="97">
        <v>12</v>
      </c>
      <c r="N2" s="97">
        <v>13</v>
      </c>
      <c r="O2" s="97">
        <v>14</v>
      </c>
      <c r="P2" s="97">
        <v>15</v>
      </c>
      <c r="Q2" s="98">
        <v>16</v>
      </c>
      <c r="R2" s="97" t="s">
        <v>0</v>
      </c>
    </row>
    <row r="3" spans="1:20" ht="12" customHeight="1">
      <c r="A3" s="99">
        <v>1</v>
      </c>
      <c r="B3" s="99">
        <v>4</v>
      </c>
      <c r="C3" s="100">
        <v>4</v>
      </c>
      <c r="D3" s="99">
        <v>1</v>
      </c>
      <c r="E3" s="99">
        <v>2</v>
      </c>
      <c r="F3" s="99">
        <v>3</v>
      </c>
      <c r="G3" s="99">
        <v>2</v>
      </c>
      <c r="H3" s="99">
        <v>2</v>
      </c>
      <c r="I3" s="99">
        <v>2</v>
      </c>
      <c r="J3" s="100">
        <v>3</v>
      </c>
      <c r="K3" s="99">
        <v>1</v>
      </c>
      <c r="L3" s="99">
        <v>1</v>
      </c>
      <c r="M3" s="99">
        <v>2</v>
      </c>
      <c r="N3" s="99">
        <v>5</v>
      </c>
      <c r="O3" s="99">
        <v>5</v>
      </c>
      <c r="P3" s="99">
        <v>4</v>
      </c>
      <c r="Q3" s="101">
        <v>2</v>
      </c>
      <c r="R3" s="102">
        <f aca="true" t="shared" si="0" ref="R3:R22">SUM(B3:P3)</f>
        <v>41</v>
      </c>
      <c r="S3" s="14"/>
      <c r="T3" s="30"/>
    </row>
    <row r="4" spans="1:20" ht="12" customHeight="1">
      <c r="A4" s="99">
        <v>2</v>
      </c>
      <c r="B4" s="99">
        <v>2</v>
      </c>
      <c r="C4" s="100">
        <v>3</v>
      </c>
      <c r="D4" s="99">
        <v>3</v>
      </c>
      <c r="E4" s="99">
        <v>4</v>
      </c>
      <c r="F4" s="99">
        <v>4</v>
      </c>
      <c r="G4" s="99">
        <v>5</v>
      </c>
      <c r="H4" s="99">
        <v>3</v>
      </c>
      <c r="I4" s="99">
        <v>5</v>
      </c>
      <c r="J4" s="100">
        <v>3</v>
      </c>
      <c r="K4" s="99">
        <v>3</v>
      </c>
      <c r="L4" s="99">
        <v>4</v>
      </c>
      <c r="M4" s="99">
        <v>4</v>
      </c>
      <c r="N4" s="99">
        <v>3</v>
      </c>
      <c r="O4" s="99">
        <v>4</v>
      </c>
      <c r="P4" s="99">
        <v>2</v>
      </c>
      <c r="Q4" s="101">
        <v>5</v>
      </c>
      <c r="R4" s="102">
        <f t="shared" si="0"/>
        <v>52</v>
      </c>
      <c r="S4" s="14"/>
      <c r="T4" s="30"/>
    </row>
    <row r="5" spans="1:20" ht="12" customHeight="1">
      <c r="A5" s="99">
        <v>3</v>
      </c>
      <c r="B5" s="99">
        <v>3</v>
      </c>
      <c r="C5" s="100">
        <v>2</v>
      </c>
      <c r="D5" s="99">
        <v>2</v>
      </c>
      <c r="E5" s="99">
        <v>3</v>
      </c>
      <c r="F5" s="99">
        <v>5</v>
      </c>
      <c r="G5" s="99">
        <v>3</v>
      </c>
      <c r="H5" s="99">
        <v>3</v>
      </c>
      <c r="I5" s="99">
        <v>3</v>
      </c>
      <c r="J5" s="100">
        <v>4</v>
      </c>
      <c r="K5" s="99">
        <v>2</v>
      </c>
      <c r="L5" s="99">
        <v>2</v>
      </c>
      <c r="M5" s="99">
        <v>5</v>
      </c>
      <c r="N5" s="99">
        <v>4</v>
      </c>
      <c r="O5" s="99">
        <v>5</v>
      </c>
      <c r="P5" s="99">
        <v>2</v>
      </c>
      <c r="Q5" s="101">
        <v>3</v>
      </c>
      <c r="R5" s="102">
        <f t="shared" si="0"/>
        <v>48</v>
      </c>
      <c r="S5" s="14"/>
      <c r="T5" s="30"/>
    </row>
    <row r="6" spans="1:20" ht="12" customHeight="1">
      <c r="A6" s="99">
        <v>4</v>
      </c>
      <c r="B6" s="99">
        <v>5</v>
      </c>
      <c r="C6" s="100">
        <v>2</v>
      </c>
      <c r="D6" s="99">
        <v>4</v>
      </c>
      <c r="E6" s="99">
        <v>4</v>
      </c>
      <c r="F6" s="99">
        <v>4</v>
      </c>
      <c r="G6" s="99">
        <v>4</v>
      </c>
      <c r="H6" s="99">
        <v>5</v>
      </c>
      <c r="I6" s="99">
        <v>4</v>
      </c>
      <c r="J6" s="99">
        <v>2</v>
      </c>
      <c r="K6" s="99">
        <v>2</v>
      </c>
      <c r="L6" s="99">
        <v>4</v>
      </c>
      <c r="M6" s="99">
        <v>4</v>
      </c>
      <c r="N6" s="99">
        <v>5</v>
      </c>
      <c r="O6" s="99">
        <v>3</v>
      </c>
      <c r="P6" s="99">
        <v>5</v>
      </c>
      <c r="Q6" s="101">
        <v>4</v>
      </c>
      <c r="R6" s="102">
        <f t="shared" si="0"/>
        <v>57</v>
      </c>
      <c r="S6" s="14"/>
      <c r="T6" s="30"/>
    </row>
    <row r="7" spans="1:20" ht="12" customHeight="1">
      <c r="A7" s="99">
        <v>5</v>
      </c>
      <c r="B7" s="99">
        <v>4</v>
      </c>
      <c r="C7" s="100">
        <v>4</v>
      </c>
      <c r="D7" s="99">
        <v>2</v>
      </c>
      <c r="E7" s="99">
        <v>2</v>
      </c>
      <c r="F7" s="99">
        <v>4</v>
      </c>
      <c r="G7" s="99">
        <v>3</v>
      </c>
      <c r="H7" s="99">
        <v>2</v>
      </c>
      <c r="I7" s="99">
        <v>2</v>
      </c>
      <c r="J7" s="99">
        <v>5</v>
      </c>
      <c r="K7" s="99">
        <v>2</v>
      </c>
      <c r="L7" s="99">
        <v>2</v>
      </c>
      <c r="M7" s="99">
        <v>1</v>
      </c>
      <c r="N7" s="99">
        <v>3</v>
      </c>
      <c r="O7" s="99">
        <v>4</v>
      </c>
      <c r="P7" s="99">
        <v>2</v>
      </c>
      <c r="Q7" s="101">
        <v>5</v>
      </c>
      <c r="R7" s="102">
        <f t="shared" si="0"/>
        <v>42</v>
      </c>
      <c r="S7" s="14"/>
      <c r="T7" s="30"/>
    </row>
    <row r="8" spans="1:20" ht="12" customHeight="1">
      <c r="A8" s="99">
        <v>6</v>
      </c>
      <c r="B8" s="99">
        <v>1</v>
      </c>
      <c r="C8" s="100">
        <v>4</v>
      </c>
      <c r="D8" s="99">
        <v>3</v>
      </c>
      <c r="E8" s="99">
        <v>4</v>
      </c>
      <c r="F8" s="99">
        <v>3</v>
      </c>
      <c r="G8" s="99">
        <v>4</v>
      </c>
      <c r="H8" s="99">
        <v>3</v>
      </c>
      <c r="I8" s="99">
        <v>4</v>
      </c>
      <c r="J8" s="99">
        <v>3</v>
      </c>
      <c r="K8" s="99">
        <v>3</v>
      </c>
      <c r="L8" s="99">
        <v>1</v>
      </c>
      <c r="M8" s="99">
        <v>3</v>
      </c>
      <c r="N8" s="99">
        <v>3</v>
      </c>
      <c r="O8" s="99">
        <v>2</v>
      </c>
      <c r="P8" s="99">
        <v>3</v>
      </c>
      <c r="Q8" s="101">
        <v>4</v>
      </c>
      <c r="R8" s="102">
        <f t="shared" si="0"/>
        <v>44</v>
      </c>
      <c r="S8" s="14"/>
      <c r="T8" s="30"/>
    </row>
    <row r="9" spans="1:20" ht="12" customHeight="1">
      <c r="A9" s="99">
        <v>7</v>
      </c>
      <c r="B9" s="99">
        <v>4</v>
      </c>
      <c r="C9" s="100">
        <v>5</v>
      </c>
      <c r="D9" s="99">
        <v>5</v>
      </c>
      <c r="E9" s="99">
        <v>3</v>
      </c>
      <c r="F9" s="99">
        <v>4</v>
      </c>
      <c r="G9" s="99">
        <v>4</v>
      </c>
      <c r="H9" s="99">
        <v>4</v>
      </c>
      <c r="I9" s="99">
        <v>4</v>
      </c>
      <c r="J9" s="99">
        <v>4</v>
      </c>
      <c r="K9" s="99">
        <v>5</v>
      </c>
      <c r="L9" s="99">
        <v>5</v>
      </c>
      <c r="M9" s="99">
        <v>4</v>
      </c>
      <c r="N9" s="99">
        <v>4</v>
      </c>
      <c r="O9" s="99">
        <v>3</v>
      </c>
      <c r="P9" s="99">
        <v>3</v>
      </c>
      <c r="Q9" s="101">
        <v>2</v>
      </c>
      <c r="R9" s="102">
        <f t="shared" si="0"/>
        <v>61</v>
      </c>
      <c r="S9" s="14"/>
      <c r="T9" s="30"/>
    </row>
    <row r="10" spans="1:20" ht="12" customHeight="1">
      <c r="A10" s="99">
        <v>8</v>
      </c>
      <c r="B10" s="99">
        <v>4</v>
      </c>
      <c r="C10" s="100">
        <v>3</v>
      </c>
      <c r="D10" s="99">
        <v>2</v>
      </c>
      <c r="E10" s="99">
        <v>3</v>
      </c>
      <c r="F10" s="99">
        <v>1</v>
      </c>
      <c r="G10" s="99">
        <v>5</v>
      </c>
      <c r="H10" s="99">
        <v>3</v>
      </c>
      <c r="I10" s="99">
        <v>5</v>
      </c>
      <c r="J10" s="100">
        <v>4</v>
      </c>
      <c r="K10" s="99">
        <v>2</v>
      </c>
      <c r="L10" s="99">
        <v>2</v>
      </c>
      <c r="M10" s="99">
        <v>1</v>
      </c>
      <c r="N10" s="99">
        <v>3</v>
      </c>
      <c r="O10" s="99">
        <v>4</v>
      </c>
      <c r="P10" s="99">
        <v>2</v>
      </c>
      <c r="Q10" s="101">
        <v>1</v>
      </c>
      <c r="R10" s="102">
        <f t="shared" si="0"/>
        <v>44</v>
      </c>
      <c r="S10" s="14"/>
      <c r="T10" s="30"/>
    </row>
    <row r="11" spans="1:20" ht="12" customHeight="1">
      <c r="A11" s="99">
        <v>9</v>
      </c>
      <c r="B11" s="99">
        <v>3</v>
      </c>
      <c r="C11" s="100">
        <v>2</v>
      </c>
      <c r="D11" s="99">
        <v>3</v>
      </c>
      <c r="E11" s="99">
        <v>5</v>
      </c>
      <c r="F11" s="99">
        <v>4</v>
      </c>
      <c r="G11" s="99">
        <v>2</v>
      </c>
      <c r="H11" s="99">
        <v>3</v>
      </c>
      <c r="I11" s="99">
        <v>4</v>
      </c>
      <c r="J11" s="100">
        <v>3</v>
      </c>
      <c r="K11" s="99">
        <v>3</v>
      </c>
      <c r="L11" s="99">
        <v>3</v>
      </c>
      <c r="M11" s="99">
        <v>4</v>
      </c>
      <c r="N11" s="99">
        <v>3</v>
      </c>
      <c r="O11" s="99">
        <v>3</v>
      </c>
      <c r="P11" s="99">
        <v>3</v>
      </c>
      <c r="Q11" s="101">
        <v>2</v>
      </c>
      <c r="R11" s="102">
        <f t="shared" si="0"/>
        <v>48</v>
      </c>
      <c r="S11" s="14"/>
      <c r="T11" s="30"/>
    </row>
    <row r="12" spans="1:20" ht="12" customHeight="1">
      <c r="A12" s="99">
        <v>10</v>
      </c>
      <c r="B12" s="99">
        <v>5</v>
      </c>
      <c r="C12" s="99">
        <v>1</v>
      </c>
      <c r="D12" s="99">
        <v>1</v>
      </c>
      <c r="E12" s="99">
        <v>4</v>
      </c>
      <c r="F12" s="99">
        <v>4</v>
      </c>
      <c r="G12" s="99">
        <v>2</v>
      </c>
      <c r="H12" s="99">
        <v>3</v>
      </c>
      <c r="I12" s="99">
        <v>2</v>
      </c>
      <c r="J12" s="100">
        <v>3</v>
      </c>
      <c r="K12" s="99">
        <v>5</v>
      </c>
      <c r="L12" s="99">
        <v>2</v>
      </c>
      <c r="M12" s="99">
        <v>4</v>
      </c>
      <c r="N12" s="99">
        <v>3</v>
      </c>
      <c r="O12" s="99">
        <v>5</v>
      </c>
      <c r="P12" s="99">
        <v>1</v>
      </c>
      <c r="Q12" s="101">
        <v>4</v>
      </c>
      <c r="R12" s="102">
        <f t="shared" si="0"/>
        <v>45</v>
      </c>
      <c r="S12" s="14"/>
      <c r="T12" s="30"/>
    </row>
    <row r="13" spans="1:20" ht="12" customHeight="1">
      <c r="A13" s="99">
        <v>11</v>
      </c>
      <c r="B13" s="99">
        <v>4</v>
      </c>
      <c r="C13" s="99">
        <v>5</v>
      </c>
      <c r="D13" s="99">
        <v>4</v>
      </c>
      <c r="E13" s="99">
        <v>3</v>
      </c>
      <c r="F13" s="99">
        <v>5</v>
      </c>
      <c r="G13" s="99">
        <v>4</v>
      </c>
      <c r="H13" s="99">
        <v>4</v>
      </c>
      <c r="I13" s="99">
        <v>4</v>
      </c>
      <c r="J13" s="100">
        <v>5</v>
      </c>
      <c r="K13" s="99">
        <v>4</v>
      </c>
      <c r="L13" s="99">
        <v>4</v>
      </c>
      <c r="M13" s="99">
        <v>3</v>
      </c>
      <c r="N13" s="99">
        <v>4</v>
      </c>
      <c r="O13" s="99">
        <v>5</v>
      </c>
      <c r="P13" s="99">
        <v>4</v>
      </c>
      <c r="Q13" s="101">
        <v>5</v>
      </c>
      <c r="R13" s="102">
        <f t="shared" si="0"/>
        <v>62</v>
      </c>
      <c r="S13" s="14"/>
      <c r="T13" s="30"/>
    </row>
    <row r="14" spans="1:20" ht="12" customHeight="1">
      <c r="A14" s="99">
        <v>12</v>
      </c>
      <c r="B14" s="99">
        <v>2</v>
      </c>
      <c r="C14" s="99">
        <v>2</v>
      </c>
      <c r="D14" s="99">
        <v>1</v>
      </c>
      <c r="E14" s="99">
        <v>2</v>
      </c>
      <c r="F14" s="99">
        <v>2</v>
      </c>
      <c r="G14" s="99">
        <v>1</v>
      </c>
      <c r="H14" s="99">
        <v>1</v>
      </c>
      <c r="I14" s="99">
        <v>1</v>
      </c>
      <c r="J14" s="100">
        <v>2</v>
      </c>
      <c r="K14" s="99">
        <v>1</v>
      </c>
      <c r="L14" s="99">
        <v>4</v>
      </c>
      <c r="M14" s="99">
        <v>2</v>
      </c>
      <c r="N14" s="99">
        <v>1</v>
      </c>
      <c r="O14" s="99">
        <v>4</v>
      </c>
      <c r="P14" s="99">
        <v>1</v>
      </c>
      <c r="Q14" s="101">
        <v>2</v>
      </c>
      <c r="R14" s="102">
        <f t="shared" si="0"/>
        <v>27</v>
      </c>
      <c r="S14" s="14"/>
      <c r="T14" s="30"/>
    </row>
    <row r="15" spans="1:20" ht="12" customHeight="1">
      <c r="A15" s="99">
        <v>13</v>
      </c>
      <c r="B15" s="99">
        <v>4</v>
      </c>
      <c r="C15" s="99">
        <v>3</v>
      </c>
      <c r="D15" s="99">
        <v>4</v>
      </c>
      <c r="E15" s="99">
        <v>3</v>
      </c>
      <c r="F15" s="99">
        <v>3</v>
      </c>
      <c r="G15" s="99">
        <v>3</v>
      </c>
      <c r="H15" s="99">
        <v>4</v>
      </c>
      <c r="I15" s="99">
        <v>3</v>
      </c>
      <c r="J15" s="100">
        <v>1</v>
      </c>
      <c r="K15" s="99">
        <v>4</v>
      </c>
      <c r="L15" s="99">
        <v>4</v>
      </c>
      <c r="M15" s="99">
        <v>3</v>
      </c>
      <c r="N15" s="99">
        <v>4</v>
      </c>
      <c r="O15" s="99">
        <v>4</v>
      </c>
      <c r="P15" s="99">
        <v>4</v>
      </c>
      <c r="Q15" s="101">
        <v>3</v>
      </c>
      <c r="R15" s="102">
        <f t="shared" si="0"/>
        <v>51</v>
      </c>
      <c r="S15" s="14"/>
      <c r="T15" s="30"/>
    </row>
    <row r="16" spans="1:20" ht="12" customHeight="1">
      <c r="A16" s="99">
        <v>14</v>
      </c>
      <c r="B16" s="99">
        <v>5</v>
      </c>
      <c r="C16" s="100">
        <v>4</v>
      </c>
      <c r="D16" s="99">
        <v>2</v>
      </c>
      <c r="E16" s="99">
        <v>3</v>
      </c>
      <c r="F16" s="99">
        <v>4</v>
      </c>
      <c r="G16" s="99">
        <v>4</v>
      </c>
      <c r="H16" s="99">
        <v>4</v>
      </c>
      <c r="I16" s="99">
        <v>4</v>
      </c>
      <c r="J16" s="100">
        <v>3</v>
      </c>
      <c r="K16" s="99">
        <v>2</v>
      </c>
      <c r="L16" s="99">
        <v>2</v>
      </c>
      <c r="M16" s="99">
        <v>2</v>
      </c>
      <c r="N16" s="99">
        <v>4</v>
      </c>
      <c r="O16" s="99">
        <v>2</v>
      </c>
      <c r="P16" s="99">
        <v>4</v>
      </c>
      <c r="Q16" s="101">
        <v>4</v>
      </c>
      <c r="R16" s="102">
        <f t="shared" si="0"/>
        <v>49</v>
      </c>
      <c r="S16" s="14"/>
      <c r="T16" s="30"/>
    </row>
    <row r="17" spans="1:20" ht="12" customHeight="1">
      <c r="A17" s="99">
        <v>15</v>
      </c>
      <c r="B17" s="99">
        <v>4</v>
      </c>
      <c r="C17" s="100">
        <v>3</v>
      </c>
      <c r="D17" s="99">
        <v>4</v>
      </c>
      <c r="E17" s="99">
        <v>4</v>
      </c>
      <c r="F17" s="99">
        <v>5</v>
      </c>
      <c r="G17" s="99">
        <v>4</v>
      </c>
      <c r="H17" s="99">
        <v>4</v>
      </c>
      <c r="I17" s="99">
        <v>4</v>
      </c>
      <c r="J17" s="100">
        <v>4</v>
      </c>
      <c r="K17" s="99">
        <v>4</v>
      </c>
      <c r="L17" s="99">
        <v>4</v>
      </c>
      <c r="M17" s="99">
        <v>5</v>
      </c>
      <c r="N17" s="99">
        <v>4</v>
      </c>
      <c r="O17" s="99">
        <v>5</v>
      </c>
      <c r="P17" s="99">
        <v>4</v>
      </c>
      <c r="Q17" s="101">
        <v>5</v>
      </c>
      <c r="R17" s="102">
        <f t="shared" si="0"/>
        <v>62</v>
      </c>
      <c r="S17" s="14"/>
      <c r="T17" s="30"/>
    </row>
    <row r="18" spans="1:20" ht="12" customHeight="1">
      <c r="A18" s="99">
        <v>16</v>
      </c>
      <c r="B18" s="103">
        <v>3</v>
      </c>
      <c r="C18" s="103">
        <v>1</v>
      </c>
      <c r="D18" s="99">
        <v>2</v>
      </c>
      <c r="E18" s="99">
        <v>5</v>
      </c>
      <c r="F18" s="99">
        <v>2</v>
      </c>
      <c r="G18" s="100">
        <v>1</v>
      </c>
      <c r="H18" s="99">
        <v>2</v>
      </c>
      <c r="I18" s="100">
        <v>1</v>
      </c>
      <c r="J18" s="99">
        <v>2</v>
      </c>
      <c r="K18" s="99">
        <v>2</v>
      </c>
      <c r="L18" s="99">
        <v>2</v>
      </c>
      <c r="M18" s="99">
        <v>4</v>
      </c>
      <c r="N18" s="99">
        <v>2</v>
      </c>
      <c r="O18" s="99">
        <v>4</v>
      </c>
      <c r="P18" s="99">
        <v>2</v>
      </c>
      <c r="Q18" s="101">
        <v>2</v>
      </c>
      <c r="R18" s="102">
        <f t="shared" si="0"/>
        <v>35</v>
      </c>
      <c r="S18" s="17"/>
      <c r="T18" s="30"/>
    </row>
    <row r="19" spans="1:20" ht="12" customHeight="1">
      <c r="A19" s="99">
        <v>17</v>
      </c>
      <c r="B19" s="99">
        <v>4</v>
      </c>
      <c r="C19" s="100">
        <v>2</v>
      </c>
      <c r="D19" s="99">
        <v>1</v>
      </c>
      <c r="E19" s="99">
        <v>2</v>
      </c>
      <c r="F19" s="99">
        <v>1</v>
      </c>
      <c r="G19" s="100">
        <v>3</v>
      </c>
      <c r="H19" s="99">
        <v>1</v>
      </c>
      <c r="I19" s="100">
        <v>3</v>
      </c>
      <c r="J19" s="99">
        <v>4</v>
      </c>
      <c r="K19" s="99">
        <v>3</v>
      </c>
      <c r="L19" s="99">
        <v>1</v>
      </c>
      <c r="M19" s="99">
        <v>1</v>
      </c>
      <c r="N19" s="99">
        <v>5</v>
      </c>
      <c r="O19" s="99">
        <v>3</v>
      </c>
      <c r="P19" s="99">
        <v>1</v>
      </c>
      <c r="Q19" s="101">
        <v>3</v>
      </c>
      <c r="R19" s="102">
        <f t="shared" si="0"/>
        <v>35</v>
      </c>
      <c r="S19" s="17"/>
      <c r="T19" s="30"/>
    </row>
    <row r="20" spans="1:20" ht="12" customHeight="1">
      <c r="A20" s="99">
        <v>18</v>
      </c>
      <c r="B20" s="103">
        <v>1</v>
      </c>
      <c r="C20" s="99">
        <v>2</v>
      </c>
      <c r="D20" s="99">
        <v>4</v>
      </c>
      <c r="E20" s="99">
        <v>3</v>
      </c>
      <c r="F20" s="99">
        <v>5</v>
      </c>
      <c r="G20" s="100">
        <v>4</v>
      </c>
      <c r="H20" s="99">
        <v>4</v>
      </c>
      <c r="I20" s="100">
        <v>4</v>
      </c>
      <c r="J20" s="99">
        <v>4</v>
      </c>
      <c r="K20" s="99">
        <v>4</v>
      </c>
      <c r="L20" s="99">
        <v>4</v>
      </c>
      <c r="M20" s="99">
        <v>3</v>
      </c>
      <c r="N20" s="99">
        <v>4</v>
      </c>
      <c r="O20" s="99">
        <v>4</v>
      </c>
      <c r="P20" s="99">
        <v>4</v>
      </c>
      <c r="Q20" s="101">
        <v>4</v>
      </c>
      <c r="R20" s="102">
        <f t="shared" si="0"/>
        <v>54</v>
      </c>
      <c r="S20" s="17"/>
      <c r="T20" s="30"/>
    </row>
    <row r="21" spans="1:20" ht="12" customHeight="1">
      <c r="A21" s="99">
        <v>19</v>
      </c>
      <c r="B21" s="103">
        <v>5</v>
      </c>
      <c r="C21" s="99">
        <v>4</v>
      </c>
      <c r="D21" s="99">
        <v>2</v>
      </c>
      <c r="E21" s="99">
        <v>1</v>
      </c>
      <c r="F21" s="99">
        <v>4</v>
      </c>
      <c r="G21" s="100">
        <v>4</v>
      </c>
      <c r="H21" s="99">
        <v>1</v>
      </c>
      <c r="I21" s="100">
        <v>4</v>
      </c>
      <c r="J21" s="99">
        <v>3</v>
      </c>
      <c r="K21" s="99">
        <v>2</v>
      </c>
      <c r="L21" s="99">
        <v>2</v>
      </c>
      <c r="M21" s="99">
        <v>4</v>
      </c>
      <c r="N21" s="99">
        <v>1</v>
      </c>
      <c r="O21" s="99">
        <v>1</v>
      </c>
      <c r="P21" s="99">
        <v>2</v>
      </c>
      <c r="Q21" s="101">
        <v>5</v>
      </c>
      <c r="R21" s="102">
        <f t="shared" si="0"/>
        <v>40</v>
      </c>
      <c r="S21" s="17"/>
      <c r="T21" s="30"/>
    </row>
    <row r="22" spans="1:20" ht="12" customHeight="1">
      <c r="A22" s="99">
        <v>20</v>
      </c>
      <c r="B22" s="103">
        <v>2</v>
      </c>
      <c r="C22" s="99">
        <v>3</v>
      </c>
      <c r="D22" s="99">
        <v>3</v>
      </c>
      <c r="E22" s="99">
        <v>5</v>
      </c>
      <c r="F22" s="99">
        <v>3</v>
      </c>
      <c r="G22" s="100">
        <v>3</v>
      </c>
      <c r="H22" s="99">
        <v>3</v>
      </c>
      <c r="I22" s="100">
        <v>3</v>
      </c>
      <c r="J22" s="99">
        <v>4</v>
      </c>
      <c r="K22" s="99">
        <v>3</v>
      </c>
      <c r="L22" s="99">
        <v>3</v>
      </c>
      <c r="M22" s="99">
        <v>2</v>
      </c>
      <c r="N22" s="99">
        <v>3</v>
      </c>
      <c r="O22" s="99">
        <v>4</v>
      </c>
      <c r="P22" s="99">
        <v>3</v>
      </c>
      <c r="Q22" s="99">
        <v>1</v>
      </c>
      <c r="R22" s="102">
        <f t="shared" si="0"/>
        <v>47</v>
      </c>
      <c r="S22" s="17"/>
      <c r="T22" s="30"/>
    </row>
    <row r="23" spans="1:19" ht="12" customHeight="1">
      <c r="A23" s="45"/>
      <c r="B23" s="123">
        <f>CORREL(B3:B22,R3:R22)</f>
        <v>0.14641878402245329</v>
      </c>
      <c r="C23" s="123">
        <f>CORREL(C3:C22,R3:R22)</f>
        <v>0.37903910883567943</v>
      </c>
      <c r="D23" s="123">
        <f>CORREL(D3:D22,R3:R22)</f>
        <v>0.8467338056186362</v>
      </c>
      <c r="E23" s="123">
        <f>CORREL(E3:E22,R3:R22)</f>
        <v>0.2970361063956158</v>
      </c>
      <c r="F23" s="123">
        <f>CORREL(F3:F22,R3:R22)</f>
        <v>0.7016342174919031</v>
      </c>
      <c r="G23" s="123">
        <f>CORREL(G3:G22,R3:R22)</f>
        <v>0.6140505759491818</v>
      </c>
      <c r="H23" s="123">
        <f>CORREL(H3:H22,R3:R22)</f>
        <v>0.8753091401958799</v>
      </c>
      <c r="I23" s="123">
        <f>CORREL(I3:I22,R3:R22)</f>
        <v>0.6413491249866408</v>
      </c>
      <c r="J23" s="123">
        <f>CORREL(J3:J22,R3:R22)</f>
        <v>0.29915337892377303</v>
      </c>
      <c r="K23" s="123">
        <f>CORREL(K3:K22,R3:R22)</f>
        <v>0.6266321389082202</v>
      </c>
      <c r="L23" s="123">
        <f>CORREL(L3:L22,R3:R22)</f>
        <v>0.6029699766429222</v>
      </c>
      <c r="M23" s="123">
        <f>CORREL(M3:M22,R3:R22)</f>
        <v>0.46218941462509355</v>
      </c>
      <c r="N23" s="123">
        <f>CORREL(N3:N22,R3:R22)</f>
        <v>0.5242094265304457</v>
      </c>
      <c r="O23" s="123">
        <f>CORREL(O3:O22,R3:R22)</f>
        <v>0.17057189008611695</v>
      </c>
      <c r="P23" s="123">
        <f>CORREL(P3:P22,R3:R22)</f>
        <v>0.6906064693483033</v>
      </c>
      <c r="Q23" s="123">
        <f>CORREL(Q3:Q22,R3:R22)</f>
        <v>0.35803812112784095</v>
      </c>
      <c r="R23" s="45"/>
      <c r="S23" s="30"/>
    </row>
    <row r="24" spans="1:19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20" ht="12" customHeight="1">
      <c r="A44" s="104" t="s">
        <v>4</v>
      </c>
      <c r="B44" s="104" t="s">
        <v>45</v>
      </c>
      <c r="C44" s="102" t="s">
        <v>6</v>
      </c>
      <c r="D44" s="104" t="s">
        <v>46</v>
      </c>
      <c r="E44" s="104" t="s">
        <v>48</v>
      </c>
      <c r="F44" s="104" t="s">
        <v>47</v>
      </c>
      <c r="G44" s="105" t="s">
        <v>55</v>
      </c>
      <c r="H44" s="104" t="s">
        <v>49</v>
      </c>
      <c r="I44" s="105" t="s">
        <v>56</v>
      </c>
      <c r="J44" s="104" t="s">
        <v>50</v>
      </c>
      <c r="K44" s="105" t="s">
        <v>57</v>
      </c>
      <c r="L44" s="104" t="s">
        <v>51</v>
      </c>
      <c r="M44" s="105" t="s">
        <v>58</v>
      </c>
      <c r="N44" s="104" t="s">
        <v>52</v>
      </c>
      <c r="O44" s="105" t="s">
        <v>59</v>
      </c>
      <c r="P44" s="104" t="s">
        <v>53</v>
      </c>
      <c r="Q44" s="105" t="s">
        <v>60</v>
      </c>
      <c r="R44" s="104" t="s">
        <v>54</v>
      </c>
      <c r="S44" s="105" t="s">
        <v>62</v>
      </c>
      <c r="T44" s="104" t="s">
        <v>61</v>
      </c>
    </row>
    <row r="45" spans="1:20" ht="12" customHeight="1">
      <c r="A45" s="99">
        <v>1</v>
      </c>
      <c r="B45" s="99">
        <v>4</v>
      </c>
      <c r="C45" s="103">
        <v>41</v>
      </c>
      <c r="D45" s="106">
        <v>12.5</v>
      </c>
      <c r="E45" s="100">
        <v>4</v>
      </c>
      <c r="F45" s="107">
        <v>16</v>
      </c>
      <c r="G45" s="99">
        <v>1</v>
      </c>
      <c r="H45" s="107">
        <v>2.5</v>
      </c>
      <c r="I45" s="99">
        <v>2</v>
      </c>
      <c r="J45" s="108">
        <v>3.5</v>
      </c>
      <c r="K45" s="99">
        <v>3</v>
      </c>
      <c r="L45" s="108">
        <v>6.5</v>
      </c>
      <c r="M45" s="99">
        <v>2</v>
      </c>
      <c r="N45" s="108">
        <v>4</v>
      </c>
      <c r="O45" s="99">
        <v>2</v>
      </c>
      <c r="P45" s="108">
        <v>5</v>
      </c>
      <c r="Q45" s="99">
        <v>2</v>
      </c>
      <c r="R45" s="108">
        <v>4</v>
      </c>
      <c r="S45" s="100">
        <v>3</v>
      </c>
      <c r="T45" s="108">
        <v>8</v>
      </c>
    </row>
    <row r="46" spans="1:20" ht="12" customHeight="1">
      <c r="A46" s="99">
        <v>2</v>
      </c>
      <c r="B46" s="99">
        <v>2</v>
      </c>
      <c r="C46" s="103">
        <v>52</v>
      </c>
      <c r="D46" s="106">
        <v>4</v>
      </c>
      <c r="E46" s="100">
        <v>3</v>
      </c>
      <c r="F46" s="107">
        <v>11</v>
      </c>
      <c r="G46" s="99">
        <v>3</v>
      </c>
      <c r="H46" s="107">
        <v>12.5</v>
      </c>
      <c r="I46" s="99">
        <v>4</v>
      </c>
      <c r="J46" s="108">
        <v>15</v>
      </c>
      <c r="K46" s="99">
        <v>4</v>
      </c>
      <c r="L46" s="108">
        <v>12.5</v>
      </c>
      <c r="M46" s="99">
        <v>5</v>
      </c>
      <c r="N46" s="108">
        <v>19.5</v>
      </c>
      <c r="O46" s="99">
        <v>3</v>
      </c>
      <c r="P46" s="108">
        <v>10</v>
      </c>
      <c r="Q46" s="99">
        <v>5</v>
      </c>
      <c r="R46" s="108">
        <v>19.5</v>
      </c>
      <c r="S46" s="100">
        <v>3</v>
      </c>
      <c r="T46" s="108">
        <v>8</v>
      </c>
    </row>
    <row r="47" spans="1:20" ht="12" customHeight="1">
      <c r="A47" s="99">
        <v>3</v>
      </c>
      <c r="B47" s="99">
        <v>3</v>
      </c>
      <c r="C47" s="103">
        <v>48</v>
      </c>
      <c r="D47" s="106">
        <v>7</v>
      </c>
      <c r="E47" s="100">
        <v>2</v>
      </c>
      <c r="F47" s="107">
        <v>5.5</v>
      </c>
      <c r="G47" s="99">
        <v>2</v>
      </c>
      <c r="H47" s="107">
        <v>7.5</v>
      </c>
      <c r="I47" s="99">
        <v>3</v>
      </c>
      <c r="J47" s="108">
        <v>9</v>
      </c>
      <c r="K47" s="99">
        <v>5</v>
      </c>
      <c r="L47" s="108">
        <v>18.5</v>
      </c>
      <c r="M47" s="99">
        <v>3</v>
      </c>
      <c r="N47" s="108">
        <v>10</v>
      </c>
      <c r="O47" s="99">
        <v>3</v>
      </c>
      <c r="P47" s="108">
        <v>10</v>
      </c>
      <c r="Q47" s="99">
        <v>3</v>
      </c>
      <c r="R47" s="108">
        <v>7.5</v>
      </c>
      <c r="S47" s="100">
        <v>4</v>
      </c>
      <c r="T47" s="108">
        <v>15</v>
      </c>
    </row>
    <row r="48" spans="1:20" ht="12" customHeight="1">
      <c r="A48" s="99">
        <v>4</v>
      </c>
      <c r="B48" s="99">
        <v>5</v>
      </c>
      <c r="C48" s="103">
        <v>57</v>
      </c>
      <c r="D48" s="106">
        <v>18.5</v>
      </c>
      <c r="E48" s="100">
        <v>2</v>
      </c>
      <c r="F48" s="107">
        <v>5.5</v>
      </c>
      <c r="G48" s="99">
        <v>4</v>
      </c>
      <c r="H48" s="107">
        <v>17</v>
      </c>
      <c r="I48" s="99">
        <v>4</v>
      </c>
      <c r="J48" s="108">
        <v>15</v>
      </c>
      <c r="K48" s="99">
        <v>4</v>
      </c>
      <c r="L48" s="107">
        <v>12.5</v>
      </c>
      <c r="M48" s="99">
        <v>4</v>
      </c>
      <c r="N48" s="107">
        <v>14.5</v>
      </c>
      <c r="O48" s="99">
        <v>5</v>
      </c>
      <c r="P48" s="107">
        <v>20</v>
      </c>
      <c r="Q48" s="99">
        <v>4</v>
      </c>
      <c r="R48" s="107">
        <v>14</v>
      </c>
      <c r="S48" s="99">
        <v>2</v>
      </c>
      <c r="T48" s="107">
        <v>3</v>
      </c>
    </row>
    <row r="49" spans="1:20" ht="12" customHeight="1">
      <c r="A49" s="99">
        <v>5</v>
      </c>
      <c r="B49" s="99">
        <v>4</v>
      </c>
      <c r="C49" s="103">
        <v>42</v>
      </c>
      <c r="D49" s="106">
        <v>12.5</v>
      </c>
      <c r="E49" s="100">
        <v>4</v>
      </c>
      <c r="F49" s="107">
        <v>16</v>
      </c>
      <c r="G49" s="99">
        <v>2</v>
      </c>
      <c r="H49" s="107">
        <v>7.5</v>
      </c>
      <c r="I49" s="99">
        <v>2</v>
      </c>
      <c r="J49" s="108">
        <v>3.5</v>
      </c>
      <c r="K49" s="99">
        <v>4</v>
      </c>
      <c r="L49" s="107">
        <v>12.5</v>
      </c>
      <c r="M49" s="99">
        <v>3</v>
      </c>
      <c r="N49" s="107">
        <v>10</v>
      </c>
      <c r="O49" s="99">
        <v>2</v>
      </c>
      <c r="P49" s="108">
        <v>5</v>
      </c>
      <c r="Q49" s="99">
        <v>2</v>
      </c>
      <c r="R49" s="108">
        <v>4</v>
      </c>
      <c r="S49" s="99">
        <v>5</v>
      </c>
      <c r="T49" s="108">
        <v>19.5</v>
      </c>
    </row>
    <row r="50" spans="1:20" ht="12" customHeight="1">
      <c r="A50" s="99">
        <v>6</v>
      </c>
      <c r="B50" s="99">
        <v>1</v>
      </c>
      <c r="C50" s="103">
        <v>44</v>
      </c>
      <c r="D50" s="106">
        <v>1.5</v>
      </c>
      <c r="E50" s="100">
        <v>4</v>
      </c>
      <c r="F50" s="107">
        <v>16</v>
      </c>
      <c r="G50" s="99">
        <v>3</v>
      </c>
      <c r="H50" s="107">
        <v>12.5</v>
      </c>
      <c r="I50" s="99">
        <v>4</v>
      </c>
      <c r="J50" s="108">
        <v>15</v>
      </c>
      <c r="K50" s="99">
        <v>3</v>
      </c>
      <c r="L50" s="107">
        <v>6.5</v>
      </c>
      <c r="M50" s="99">
        <v>4</v>
      </c>
      <c r="N50" s="107">
        <v>14.5</v>
      </c>
      <c r="O50" s="99">
        <v>3</v>
      </c>
      <c r="P50" s="108">
        <v>10</v>
      </c>
      <c r="Q50" s="99">
        <v>4</v>
      </c>
      <c r="R50" s="108">
        <v>14</v>
      </c>
      <c r="S50" s="99">
        <v>3</v>
      </c>
      <c r="T50" s="108">
        <v>8</v>
      </c>
    </row>
    <row r="51" spans="1:20" ht="12" customHeight="1">
      <c r="A51" s="99">
        <v>7</v>
      </c>
      <c r="B51" s="99">
        <v>4</v>
      </c>
      <c r="C51" s="103">
        <v>61</v>
      </c>
      <c r="D51" s="106">
        <v>12.5</v>
      </c>
      <c r="E51" s="100">
        <v>5</v>
      </c>
      <c r="F51" s="107">
        <v>19.5</v>
      </c>
      <c r="G51" s="99">
        <v>5</v>
      </c>
      <c r="H51" s="107">
        <v>20</v>
      </c>
      <c r="I51" s="99">
        <v>3</v>
      </c>
      <c r="J51" s="108">
        <v>9</v>
      </c>
      <c r="K51" s="99">
        <v>4</v>
      </c>
      <c r="L51" s="107">
        <v>12.5</v>
      </c>
      <c r="M51" s="99">
        <v>4</v>
      </c>
      <c r="N51" s="107">
        <v>14.5</v>
      </c>
      <c r="O51" s="99">
        <v>4</v>
      </c>
      <c r="P51" s="108">
        <v>16.5</v>
      </c>
      <c r="Q51" s="99">
        <v>4</v>
      </c>
      <c r="R51" s="108">
        <v>14</v>
      </c>
      <c r="S51" s="99">
        <v>4</v>
      </c>
      <c r="T51" s="108">
        <v>15</v>
      </c>
    </row>
    <row r="52" spans="1:20" ht="12" customHeight="1">
      <c r="A52" s="99">
        <v>8</v>
      </c>
      <c r="B52" s="99">
        <v>4</v>
      </c>
      <c r="C52" s="103">
        <v>44</v>
      </c>
      <c r="D52" s="106">
        <v>12.5</v>
      </c>
      <c r="E52" s="100">
        <v>3</v>
      </c>
      <c r="F52" s="107">
        <v>11</v>
      </c>
      <c r="G52" s="99">
        <v>2</v>
      </c>
      <c r="H52" s="107">
        <v>7.5</v>
      </c>
      <c r="I52" s="99">
        <v>3</v>
      </c>
      <c r="J52" s="108">
        <v>9</v>
      </c>
      <c r="K52" s="99">
        <v>1</v>
      </c>
      <c r="L52" s="107">
        <v>1.5</v>
      </c>
      <c r="M52" s="99">
        <v>5</v>
      </c>
      <c r="N52" s="107">
        <v>19.5</v>
      </c>
      <c r="O52" s="99">
        <v>3</v>
      </c>
      <c r="P52" s="108">
        <v>10</v>
      </c>
      <c r="Q52" s="99">
        <v>5</v>
      </c>
      <c r="R52" s="108">
        <v>19.5</v>
      </c>
      <c r="S52" s="100">
        <v>4</v>
      </c>
      <c r="T52" s="108">
        <v>15</v>
      </c>
    </row>
    <row r="53" spans="1:20" ht="12" customHeight="1">
      <c r="A53" s="99">
        <v>9</v>
      </c>
      <c r="B53" s="99">
        <v>3</v>
      </c>
      <c r="C53" s="103">
        <v>48</v>
      </c>
      <c r="D53" s="106">
        <v>7</v>
      </c>
      <c r="E53" s="100">
        <v>2</v>
      </c>
      <c r="F53" s="107">
        <v>5.5</v>
      </c>
      <c r="G53" s="99">
        <v>3</v>
      </c>
      <c r="H53" s="107">
        <v>12.5</v>
      </c>
      <c r="I53" s="99">
        <v>5</v>
      </c>
      <c r="J53" s="108">
        <v>19</v>
      </c>
      <c r="K53" s="99">
        <v>4</v>
      </c>
      <c r="L53" s="107">
        <v>12.5</v>
      </c>
      <c r="M53" s="99">
        <v>2</v>
      </c>
      <c r="N53" s="107">
        <v>4</v>
      </c>
      <c r="O53" s="99">
        <v>3</v>
      </c>
      <c r="P53" s="108">
        <v>10</v>
      </c>
      <c r="Q53" s="99">
        <v>4</v>
      </c>
      <c r="R53" s="108">
        <v>14</v>
      </c>
      <c r="S53" s="100">
        <v>3</v>
      </c>
      <c r="T53" s="108">
        <v>8</v>
      </c>
    </row>
    <row r="54" spans="1:20" ht="12" customHeight="1">
      <c r="A54" s="99">
        <v>10</v>
      </c>
      <c r="B54" s="99">
        <v>5</v>
      </c>
      <c r="C54" s="103">
        <v>45</v>
      </c>
      <c r="D54" s="106">
        <v>18.5</v>
      </c>
      <c r="E54" s="99">
        <v>1</v>
      </c>
      <c r="F54" s="107">
        <v>1.5</v>
      </c>
      <c r="G54" s="99">
        <v>1</v>
      </c>
      <c r="H54" s="107">
        <v>2.5</v>
      </c>
      <c r="I54" s="99">
        <v>4</v>
      </c>
      <c r="J54" s="108">
        <v>15</v>
      </c>
      <c r="K54" s="99">
        <v>4</v>
      </c>
      <c r="L54" s="107">
        <v>12.5</v>
      </c>
      <c r="M54" s="99">
        <v>2</v>
      </c>
      <c r="N54" s="107">
        <v>4</v>
      </c>
      <c r="O54" s="99">
        <v>3</v>
      </c>
      <c r="P54" s="108">
        <v>10</v>
      </c>
      <c r="Q54" s="99">
        <v>2</v>
      </c>
      <c r="R54" s="108">
        <v>4</v>
      </c>
      <c r="S54" s="100">
        <v>3</v>
      </c>
      <c r="T54" s="108">
        <v>8</v>
      </c>
    </row>
    <row r="55" spans="1:20" ht="12" customHeight="1">
      <c r="A55" s="99">
        <v>11</v>
      </c>
      <c r="B55" s="99">
        <v>4</v>
      </c>
      <c r="C55" s="103">
        <v>62</v>
      </c>
      <c r="D55" s="106">
        <v>12.5</v>
      </c>
      <c r="E55" s="99">
        <v>5</v>
      </c>
      <c r="F55" s="107">
        <v>19.5</v>
      </c>
      <c r="G55" s="99">
        <v>4</v>
      </c>
      <c r="H55" s="107">
        <v>17</v>
      </c>
      <c r="I55" s="99">
        <v>3</v>
      </c>
      <c r="J55" s="108">
        <v>9</v>
      </c>
      <c r="K55" s="99">
        <v>5</v>
      </c>
      <c r="L55" s="107">
        <v>18.5</v>
      </c>
      <c r="M55" s="99">
        <v>4</v>
      </c>
      <c r="N55" s="107">
        <v>14.5</v>
      </c>
      <c r="O55" s="99">
        <v>4</v>
      </c>
      <c r="P55" s="108">
        <v>16.5</v>
      </c>
      <c r="Q55" s="99">
        <v>4</v>
      </c>
      <c r="R55" s="108">
        <v>14</v>
      </c>
      <c r="S55" s="100">
        <v>5</v>
      </c>
      <c r="T55" s="108">
        <v>19.5</v>
      </c>
    </row>
    <row r="56" spans="1:20" ht="12" customHeight="1">
      <c r="A56" s="99">
        <v>12</v>
      </c>
      <c r="B56" s="99">
        <v>2</v>
      </c>
      <c r="C56" s="103">
        <v>27</v>
      </c>
      <c r="D56" s="106">
        <v>4</v>
      </c>
      <c r="E56" s="99">
        <v>2</v>
      </c>
      <c r="F56" s="107">
        <v>5.5</v>
      </c>
      <c r="G56" s="99">
        <v>1</v>
      </c>
      <c r="H56" s="107">
        <v>2.5</v>
      </c>
      <c r="I56" s="99">
        <v>2</v>
      </c>
      <c r="J56" s="107">
        <v>3.5</v>
      </c>
      <c r="K56" s="99">
        <v>2</v>
      </c>
      <c r="L56" s="107">
        <v>3.5</v>
      </c>
      <c r="M56" s="99">
        <v>1</v>
      </c>
      <c r="N56" s="107">
        <v>1.5</v>
      </c>
      <c r="O56" s="99">
        <v>1</v>
      </c>
      <c r="P56" s="108">
        <v>2</v>
      </c>
      <c r="Q56" s="99">
        <v>1</v>
      </c>
      <c r="R56" s="108">
        <v>1.5</v>
      </c>
      <c r="S56" s="100">
        <v>2</v>
      </c>
      <c r="T56" s="108">
        <v>3</v>
      </c>
    </row>
    <row r="57" spans="1:20" ht="12" customHeight="1">
      <c r="A57" s="99">
        <v>13</v>
      </c>
      <c r="B57" s="99">
        <v>4</v>
      </c>
      <c r="C57" s="103">
        <v>51</v>
      </c>
      <c r="D57" s="106">
        <v>12.5</v>
      </c>
      <c r="E57" s="99">
        <v>3</v>
      </c>
      <c r="F57" s="107">
        <v>11</v>
      </c>
      <c r="G57" s="99">
        <v>4</v>
      </c>
      <c r="H57" s="107">
        <v>17</v>
      </c>
      <c r="I57" s="99">
        <v>3</v>
      </c>
      <c r="J57" s="108">
        <v>9</v>
      </c>
      <c r="K57" s="99">
        <v>3</v>
      </c>
      <c r="L57" s="107">
        <v>6.5</v>
      </c>
      <c r="M57" s="99">
        <v>3</v>
      </c>
      <c r="N57" s="107">
        <v>10</v>
      </c>
      <c r="O57" s="99">
        <v>4</v>
      </c>
      <c r="P57" s="108">
        <v>16.5</v>
      </c>
      <c r="Q57" s="99">
        <v>3</v>
      </c>
      <c r="R57" s="108">
        <v>7.5</v>
      </c>
      <c r="S57" s="100">
        <v>1</v>
      </c>
      <c r="T57" s="108">
        <v>1</v>
      </c>
    </row>
    <row r="58" spans="1:20" ht="12" customHeight="1">
      <c r="A58" s="99">
        <v>14</v>
      </c>
      <c r="B58" s="99">
        <v>5</v>
      </c>
      <c r="C58" s="103">
        <v>49</v>
      </c>
      <c r="D58" s="106">
        <v>18.5</v>
      </c>
      <c r="E58" s="100">
        <v>4</v>
      </c>
      <c r="F58" s="107">
        <v>16</v>
      </c>
      <c r="G58" s="99">
        <v>2</v>
      </c>
      <c r="H58" s="107">
        <v>7.5</v>
      </c>
      <c r="I58" s="99">
        <v>3</v>
      </c>
      <c r="J58" s="108">
        <v>9</v>
      </c>
      <c r="K58" s="99">
        <v>4</v>
      </c>
      <c r="L58" s="107">
        <v>12.5</v>
      </c>
      <c r="M58" s="99">
        <v>4</v>
      </c>
      <c r="N58" s="107">
        <v>14.5</v>
      </c>
      <c r="O58" s="99">
        <v>4</v>
      </c>
      <c r="P58" s="108">
        <v>16.5</v>
      </c>
      <c r="Q58" s="99">
        <v>4</v>
      </c>
      <c r="R58" s="108">
        <v>14</v>
      </c>
      <c r="S58" s="100">
        <v>3</v>
      </c>
      <c r="T58" s="108">
        <v>8</v>
      </c>
    </row>
    <row r="59" spans="1:20" ht="12" customHeight="1">
      <c r="A59" s="99">
        <v>15</v>
      </c>
      <c r="B59" s="99">
        <v>4</v>
      </c>
      <c r="C59" s="103">
        <v>62</v>
      </c>
      <c r="D59" s="106">
        <v>12.5</v>
      </c>
      <c r="E59" s="100">
        <v>3</v>
      </c>
      <c r="F59" s="107">
        <v>11</v>
      </c>
      <c r="G59" s="99">
        <v>4</v>
      </c>
      <c r="H59" s="107">
        <v>17</v>
      </c>
      <c r="I59" s="99">
        <v>4</v>
      </c>
      <c r="J59" s="108">
        <v>15</v>
      </c>
      <c r="K59" s="99">
        <v>5</v>
      </c>
      <c r="L59" s="107">
        <v>18.5</v>
      </c>
      <c r="M59" s="99">
        <v>4</v>
      </c>
      <c r="N59" s="107">
        <v>14.5</v>
      </c>
      <c r="O59" s="99">
        <v>4</v>
      </c>
      <c r="P59" s="108">
        <v>16.5</v>
      </c>
      <c r="Q59" s="99">
        <v>4</v>
      </c>
      <c r="R59" s="108">
        <v>14</v>
      </c>
      <c r="S59" s="100">
        <v>4</v>
      </c>
      <c r="T59" s="108">
        <v>15</v>
      </c>
    </row>
    <row r="60" spans="1:20" ht="12" customHeight="1">
      <c r="A60" s="99">
        <v>16</v>
      </c>
      <c r="B60" s="103">
        <v>3</v>
      </c>
      <c r="C60" s="99">
        <v>35</v>
      </c>
      <c r="D60" s="106">
        <v>7</v>
      </c>
      <c r="E60" s="103">
        <v>1</v>
      </c>
      <c r="F60" s="107">
        <v>1.5</v>
      </c>
      <c r="G60" s="99">
        <v>2</v>
      </c>
      <c r="H60" s="107">
        <v>7.5</v>
      </c>
      <c r="I60" s="99">
        <v>5</v>
      </c>
      <c r="J60" s="108">
        <v>19</v>
      </c>
      <c r="K60" s="99">
        <v>2</v>
      </c>
      <c r="L60" s="107">
        <v>3.5</v>
      </c>
      <c r="M60" s="100">
        <v>1</v>
      </c>
      <c r="N60" s="108">
        <v>1.5</v>
      </c>
      <c r="O60" s="99">
        <v>2</v>
      </c>
      <c r="P60" s="108">
        <v>5</v>
      </c>
      <c r="Q60" s="100">
        <v>1</v>
      </c>
      <c r="R60" s="108">
        <v>1.5</v>
      </c>
      <c r="S60" s="99">
        <v>2</v>
      </c>
      <c r="T60" s="108">
        <v>3</v>
      </c>
    </row>
    <row r="61" spans="1:20" ht="12" customHeight="1">
      <c r="A61" s="99">
        <v>17</v>
      </c>
      <c r="B61" s="99">
        <v>4</v>
      </c>
      <c r="C61" s="99">
        <v>35</v>
      </c>
      <c r="D61" s="106">
        <v>12.5</v>
      </c>
      <c r="E61" s="100">
        <v>2</v>
      </c>
      <c r="F61" s="107">
        <v>5.5</v>
      </c>
      <c r="G61" s="99">
        <v>1</v>
      </c>
      <c r="H61" s="107">
        <v>2.5</v>
      </c>
      <c r="I61" s="99">
        <v>2</v>
      </c>
      <c r="J61" s="108">
        <v>3.5</v>
      </c>
      <c r="K61" s="99">
        <v>1</v>
      </c>
      <c r="L61" s="107">
        <v>1.5</v>
      </c>
      <c r="M61" s="100">
        <v>3</v>
      </c>
      <c r="N61" s="107">
        <v>10</v>
      </c>
      <c r="O61" s="99">
        <v>1</v>
      </c>
      <c r="P61" s="108">
        <v>2</v>
      </c>
      <c r="Q61" s="100">
        <v>3</v>
      </c>
      <c r="R61" s="108">
        <v>7.5</v>
      </c>
      <c r="S61" s="99">
        <v>4</v>
      </c>
      <c r="T61" s="108">
        <v>15</v>
      </c>
    </row>
    <row r="62" spans="1:20" ht="12" customHeight="1">
      <c r="A62" s="99">
        <v>18</v>
      </c>
      <c r="B62" s="103">
        <v>1</v>
      </c>
      <c r="C62" s="99">
        <v>54</v>
      </c>
      <c r="D62" s="106">
        <v>1.5</v>
      </c>
      <c r="E62" s="99">
        <v>2</v>
      </c>
      <c r="F62" s="107">
        <v>5.5</v>
      </c>
      <c r="G62" s="99">
        <v>4</v>
      </c>
      <c r="H62" s="107">
        <v>17</v>
      </c>
      <c r="I62" s="99">
        <v>3</v>
      </c>
      <c r="J62" s="108">
        <v>9</v>
      </c>
      <c r="K62" s="99">
        <v>5</v>
      </c>
      <c r="L62" s="107">
        <v>18.5</v>
      </c>
      <c r="M62" s="100">
        <v>4</v>
      </c>
      <c r="N62" s="107">
        <v>14.5</v>
      </c>
      <c r="O62" s="99">
        <v>4</v>
      </c>
      <c r="P62" s="108">
        <v>16.5</v>
      </c>
      <c r="Q62" s="100">
        <v>4</v>
      </c>
      <c r="R62" s="108">
        <v>14</v>
      </c>
      <c r="S62" s="99">
        <v>4</v>
      </c>
      <c r="T62" s="108">
        <v>15</v>
      </c>
    </row>
    <row r="63" spans="1:20" ht="12" customHeight="1">
      <c r="A63" s="99">
        <v>19</v>
      </c>
      <c r="B63" s="103">
        <v>5</v>
      </c>
      <c r="C63" s="99">
        <v>40</v>
      </c>
      <c r="D63" s="106">
        <v>18.5</v>
      </c>
      <c r="E63" s="99">
        <v>4</v>
      </c>
      <c r="F63" s="107">
        <v>16</v>
      </c>
      <c r="G63" s="99">
        <v>2</v>
      </c>
      <c r="H63" s="107">
        <v>7.5</v>
      </c>
      <c r="I63" s="99">
        <v>1</v>
      </c>
      <c r="J63" s="107">
        <v>1</v>
      </c>
      <c r="K63" s="99">
        <v>4</v>
      </c>
      <c r="L63" s="107">
        <v>12.5</v>
      </c>
      <c r="M63" s="100">
        <v>4</v>
      </c>
      <c r="N63" s="107">
        <v>14.5</v>
      </c>
      <c r="O63" s="99">
        <v>1</v>
      </c>
      <c r="P63" s="108">
        <v>2</v>
      </c>
      <c r="Q63" s="100">
        <v>4</v>
      </c>
      <c r="R63" s="108">
        <v>14</v>
      </c>
      <c r="S63" s="99">
        <v>3</v>
      </c>
      <c r="T63" s="108">
        <v>8</v>
      </c>
    </row>
    <row r="64" spans="1:20" ht="12" customHeight="1">
      <c r="A64" s="99">
        <v>20</v>
      </c>
      <c r="B64" s="103">
        <v>2</v>
      </c>
      <c r="C64" s="99">
        <v>47</v>
      </c>
      <c r="D64" s="106">
        <v>4</v>
      </c>
      <c r="E64" s="99">
        <v>3</v>
      </c>
      <c r="F64" s="107">
        <v>11</v>
      </c>
      <c r="G64" s="99">
        <v>3</v>
      </c>
      <c r="H64" s="107">
        <v>12.5</v>
      </c>
      <c r="I64" s="99">
        <v>5</v>
      </c>
      <c r="J64" s="108">
        <v>19</v>
      </c>
      <c r="K64" s="99">
        <v>3</v>
      </c>
      <c r="L64" s="107">
        <v>6.5</v>
      </c>
      <c r="M64" s="100">
        <v>3</v>
      </c>
      <c r="N64" s="107">
        <v>10</v>
      </c>
      <c r="O64" s="99">
        <v>3</v>
      </c>
      <c r="P64" s="108">
        <v>10</v>
      </c>
      <c r="Q64" s="100">
        <v>3</v>
      </c>
      <c r="R64" s="108">
        <v>7.5</v>
      </c>
      <c r="S64" s="99">
        <v>4</v>
      </c>
      <c r="T64" s="108">
        <v>15</v>
      </c>
    </row>
    <row r="65" spans="1:5" ht="12" customHeight="1">
      <c r="A65" s="17"/>
      <c r="B65" s="17"/>
      <c r="C65" s="14"/>
      <c r="D65" s="33"/>
      <c r="E65" s="33"/>
    </row>
    <row r="66" spans="1:5" ht="12" customHeight="1">
      <c r="A66" s="17"/>
      <c r="B66" s="17"/>
      <c r="C66" s="14"/>
      <c r="D66" s="33"/>
      <c r="E66" s="33"/>
    </row>
    <row r="67" spans="1:19" ht="12" customHeight="1">
      <c r="A67" s="119" t="s">
        <v>4</v>
      </c>
      <c r="B67" s="119" t="s">
        <v>63</v>
      </c>
      <c r="C67" s="120" t="s">
        <v>64</v>
      </c>
      <c r="D67" s="119" t="s">
        <v>65</v>
      </c>
      <c r="E67" s="119" t="s">
        <v>66</v>
      </c>
      <c r="F67" s="119" t="s">
        <v>77</v>
      </c>
      <c r="G67" s="121" t="s">
        <v>67</v>
      </c>
      <c r="H67" s="119" t="s">
        <v>78</v>
      </c>
      <c r="I67" s="121" t="s">
        <v>68</v>
      </c>
      <c r="J67" s="119" t="s">
        <v>69</v>
      </c>
      <c r="K67" s="121" t="s">
        <v>70</v>
      </c>
      <c r="L67" s="119" t="s">
        <v>71</v>
      </c>
      <c r="M67" s="121" t="s">
        <v>72</v>
      </c>
      <c r="N67" s="119" t="s">
        <v>73</v>
      </c>
      <c r="O67" s="121" t="s">
        <v>74</v>
      </c>
      <c r="P67" s="119" t="s">
        <v>75</v>
      </c>
      <c r="Q67" s="122" t="s">
        <v>76</v>
      </c>
      <c r="R67" s="19"/>
      <c r="S67" s="44"/>
    </row>
    <row r="68" spans="1:19" ht="12" customHeight="1">
      <c r="A68" s="99">
        <v>1</v>
      </c>
      <c r="B68" s="99">
        <v>1</v>
      </c>
      <c r="C68" s="109">
        <v>1.5</v>
      </c>
      <c r="D68" s="99">
        <v>1</v>
      </c>
      <c r="E68" s="110">
        <v>2</v>
      </c>
      <c r="F68" s="99">
        <v>2</v>
      </c>
      <c r="G68" s="108">
        <v>5.5</v>
      </c>
      <c r="H68" s="99">
        <v>5</v>
      </c>
      <c r="I68" s="108">
        <v>19</v>
      </c>
      <c r="J68" s="99">
        <v>5</v>
      </c>
      <c r="K68" s="108">
        <v>18</v>
      </c>
      <c r="L68" s="99">
        <v>4</v>
      </c>
      <c r="M68" s="108">
        <v>16.5</v>
      </c>
      <c r="N68" s="99">
        <v>2</v>
      </c>
      <c r="O68" s="108">
        <v>6.5</v>
      </c>
      <c r="P68" s="111">
        <v>41</v>
      </c>
      <c r="Q68" s="108">
        <v>5</v>
      </c>
      <c r="R68" s="42"/>
      <c r="S68" s="32"/>
    </row>
    <row r="69" spans="1:19" ht="12" customHeight="1">
      <c r="A69" s="99">
        <v>2</v>
      </c>
      <c r="B69" s="99">
        <v>3</v>
      </c>
      <c r="C69" s="109">
        <v>12</v>
      </c>
      <c r="D69" s="99">
        <v>4</v>
      </c>
      <c r="E69" s="110">
        <v>16</v>
      </c>
      <c r="F69" s="99">
        <v>4</v>
      </c>
      <c r="G69" s="108">
        <v>15</v>
      </c>
      <c r="H69" s="99">
        <v>3</v>
      </c>
      <c r="I69" s="108">
        <v>7</v>
      </c>
      <c r="J69" s="99">
        <v>4</v>
      </c>
      <c r="K69" s="108">
        <v>11.5</v>
      </c>
      <c r="L69" s="99">
        <v>2</v>
      </c>
      <c r="M69" s="108">
        <v>6.5</v>
      </c>
      <c r="N69" s="99">
        <v>5</v>
      </c>
      <c r="O69" s="108">
        <v>18</v>
      </c>
      <c r="P69" s="111">
        <v>52</v>
      </c>
      <c r="Q69" s="108">
        <v>15</v>
      </c>
      <c r="R69" s="42"/>
      <c r="S69" s="32"/>
    </row>
    <row r="70" spans="1:19" ht="12" customHeight="1">
      <c r="A70" s="99">
        <v>3</v>
      </c>
      <c r="B70" s="99">
        <v>2</v>
      </c>
      <c r="C70" s="109">
        <v>6</v>
      </c>
      <c r="D70" s="99">
        <v>2</v>
      </c>
      <c r="E70" s="110">
        <v>7</v>
      </c>
      <c r="F70" s="99">
        <v>5</v>
      </c>
      <c r="G70" s="108">
        <v>19.5</v>
      </c>
      <c r="H70" s="99">
        <v>4</v>
      </c>
      <c r="I70" s="108">
        <v>14</v>
      </c>
      <c r="J70" s="99">
        <v>5</v>
      </c>
      <c r="K70" s="108">
        <v>18</v>
      </c>
      <c r="L70" s="99">
        <v>2</v>
      </c>
      <c r="M70" s="108">
        <v>6.5</v>
      </c>
      <c r="N70" s="99">
        <v>3</v>
      </c>
      <c r="O70" s="108">
        <v>9</v>
      </c>
      <c r="P70" s="111">
        <v>48</v>
      </c>
      <c r="Q70" s="108">
        <v>11.5</v>
      </c>
      <c r="R70" s="42"/>
      <c r="S70" s="32"/>
    </row>
    <row r="71" spans="1:19" ht="12" customHeight="1">
      <c r="A71" s="99">
        <v>4</v>
      </c>
      <c r="B71" s="99">
        <v>2</v>
      </c>
      <c r="C71" s="112">
        <v>6</v>
      </c>
      <c r="D71" s="99">
        <v>4</v>
      </c>
      <c r="E71" s="110">
        <v>16</v>
      </c>
      <c r="F71" s="99">
        <v>4</v>
      </c>
      <c r="G71" s="108">
        <v>15</v>
      </c>
      <c r="H71" s="99">
        <v>5</v>
      </c>
      <c r="I71" s="108">
        <v>19</v>
      </c>
      <c r="J71" s="99">
        <v>3</v>
      </c>
      <c r="K71" s="108">
        <v>5.5</v>
      </c>
      <c r="L71" s="99">
        <v>5</v>
      </c>
      <c r="M71" s="108">
        <v>20</v>
      </c>
      <c r="N71" s="99">
        <v>4</v>
      </c>
      <c r="O71" s="108">
        <v>13</v>
      </c>
      <c r="P71" s="113">
        <v>57</v>
      </c>
      <c r="Q71" s="108">
        <v>17</v>
      </c>
      <c r="R71" s="41"/>
      <c r="S71" s="17"/>
    </row>
    <row r="72" spans="1:19" ht="12" customHeight="1">
      <c r="A72" s="99">
        <v>5</v>
      </c>
      <c r="B72" s="99">
        <v>2</v>
      </c>
      <c r="C72" s="112">
        <v>6</v>
      </c>
      <c r="D72" s="99">
        <v>2</v>
      </c>
      <c r="E72" s="110">
        <v>7</v>
      </c>
      <c r="F72" s="99">
        <v>1</v>
      </c>
      <c r="G72" s="108">
        <v>2</v>
      </c>
      <c r="H72" s="99">
        <v>3</v>
      </c>
      <c r="I72" s="108">
        <v>7</v>
      </c>
      <c r="J72" s="99">
        <v>4</v>
      </c>
      <c r="K72" s="108">
        <v>11.5</v>
      </c>
      <c r="L72" s="99">
        <v>2</v>
      </c>
      <c r="M72" s="108">
        <v>6.5</v>
      </c>
      <c r="N72" s="99">
        <v>5</v>
      </c>
      <c r="O72" s="108">
        <v>18</v>
      </c>
      <c r="P72" s="113">
        <v>42</v>
      </c>
      <c r="Q72" s="108">
        <v>6</v>
      </c>
      <c r="R72" s="42"/>
      <c r="S72" s="17"/>
    </row>
    <row r="73" spans="1:19" ht="12" customHeight="1">
      <c r="A73" s="99">
        <v>6</v>
      </c>
      <c r="B73" s="99">
        <v>3</v>
      </c>
      <c r="C73" s="112">
        <v>12</v>
      </c>
      <c r="D73" s="99">
        <v>1</v>
      </c>
      <c r="E73" s="110">
        <v>2</v>
      </c>
      <c r="F73" s="99">
        <v>3</v>
      </c>
      <c r="G73" s="108">
        <v>9.5</v>
      </c>
      <c r="H73" s="99">
        <v>3</v>
      </c>
      <c r="I73" s="108">
        <v>7</v>
      </c>
      <c r="J73" s="99">
        <v>2</v>
      </c>
      <c r="K73" s="108">
        <v>2.5</v>
      </c>
      <c r="L73" s="99">
        <v>3</v>
      </c>
      <c r="M73" s="108">
        <v>11.5</v>
      </c>
      <c r="N73" s="99">
        <v>4</v>
      </c>
      <c r="O73" s="108">
        <v>13</v>
      </c>
      <c r="P73" s="113">
        <v>44</v>
      </c>
      <c r="Q73" s="108">
        <v>7.5</v>
      </c>
      <c r="R73" s="42"/>
      <c r="S73" s="17"/>
    </row>
    <row r="74" spans="1:19" ht="12" customHeight="1">
      <c r="A74" s="99">
        <v>7</v>
      </c>
      <c r="B74" s="99">
        <v>5</v>
      </c>
      <c r="C74" s="112">
        <v>19.5</v>
      </c>
      <c r="D74" s="99">
        <v>5</v>
      </c>
      <c r="E74" s="110">
        <v>20</v>
      </c>
      <c r="F74" s="99">
        <v>4</v>
      </c>
      <c r="G74" s="108">
        <v>15</v>
      </c>
      <c r="H74" s="99">
        <v>4</v>
      </c>
      <c r="I74" s="108">
        <v>14</v>
      </c>
      <c r="J74" s="99">
        <v>3</v>
      </c>
      <c r="K74" s="108">
        <v>5.5</v>
      </c>
      <c r="L74" s="99">
        <v>3</v>
      </c>
      <c r="M74" s="108">
        <v>11.5</v>
      </c>
      <c r="N74" s="99">
        <v>2</v>
      </c>
      <c r="O74" s="108">
        <v>6.5</v>
      </c>
      <c r="P74" s="113">
        <v>61</v>
      </c>
      <c r="Q74" s="108">
        <v>18</v>
      </c>
      <c r="R74" s="42"/>
      <c r="S74" s="17"/>
    </row>
    <row r="75" spans="1:19" ht="12" customHeight="1">
      <c r="A75" s="99">
        <v>8</v>
      </c>
      <c r="B75" s="99">
        <v>2</v>
      </c>
      <c r="C75" s="112">
        <v>6</v>
      </c>
      <c r="D75" s="99">
        <v>2</v>
      </c>
      <c r="E75" s="110">
        <v>7</v>
      </c>
      <c r="F75" s="99">
        <v>1</v>
      </c>
      <c r="G75" s="108">
        <v>2</v>
      </c>
      <c r="H75" s="99">
        <v>3</v>
      </c>
      <c r="I75" s="108">
        <v>7</v>
      </c>
      <c r="J75" s="99">
        <v>4</v>
      </c>
      <c r="K75" s="108">
        <v>11.5</v>
      </c>
      <c r="L75" s="99">
        <v>2</v>
      </c>
      <c r="M75" s="108">
        <v>6.5</v>
      </c>
      <c r="N75" s="99">
        <v>1</v>
      </c>
      <c r="O75" s="108">
        <v>1.5</v>
      </c>
      <c r="P75" s="113">
        <v>44</v>
      </c>
      <c r="Q75" s="108">
        <v>7.5</v>
      </c>
      <c r="R75" s="42"/>
      <c r="S75" s="32"/>
    </row>
    <row r="76" spans="1:19" ht="12" customHeight="1">
      <c r="A76" s="99">
        <v>9</v>
      </c>
      <c r="B76" s="99">
        <v>3</v>
      </c>
      <c r="C76" s="112">
        <v>12</v>
      </c>
      <c r="D76" s="99">
        <v>3</v>
      </c>
      <c r="E76" s="110">
        <v>11.5</v>
      </c>
      <c r="F76" s="99">
        <v>4</v>
      </c>
      <c r="G76" s="108">
        <v>15</v>
      </c>
      <c r="H76" s="99">
        <v>3</v>
      </c>
      <c r="I76" s="108">
        <v>7</v>
      </c>
      <c r="J76" s="99">
        <v>3</v>
      </c>
      <c r="K76" s="108">
        <v>5.5</v>
      </c>
      <c r="L76" s="99">
        <v>3</v>
      </c>
      <c r="M76" s="108">
        <v>11.5</v>
      </c>
      <c r="N76" s="99">
        <v>2</v>
      </c>
      <c r="O76" s="108">
        <v>6.5</v>
      </c>
      <c r="P76" s="113">
        <v>48</v>
      </c>
      <c r="Q76" s="108">
        <v>11.5</v>
      </c>
      <c r="R76" s="42"/>
      <c r="S76" s="32"/>
    </row>
    <row r="77" spans="1:19" ht="12" customHeight="1">
      <c r="A77" s="99">
        <v>10</v>
      </c>
      <c r="B77" s="99">
        <v>5</v>
      </c>
      <c r="C77" s="112">
        <v>19.5</v>
      </c>
      <c r="D77" s="99">
        <v>2</v>
      </c>
      <c r="E77" s="108">
        <v>7</v>
      </c>
      <c r="F77" s="99">
        <v>4</v>
      </c>
      <c r="G77" s="108">
        <v>15</v>
      </c>
      <c r="H77" s="99">
        <v>3</v>
      </c>
      <c r="I77" s="108">
        <v>7</v>
      </c>
      <c r="J77" s="99">
        <v>5</v>
      </c>
      <c r="K77" s="108">
        <v>18</v>
      </c>
      <c r="L77" s="99">
        <v>1</v>
      </c>
      <c r="M77" s="108">
        <v>2</v>
      </c>
      <c r="N77" s="99">
        <v>4</v>
      </c>
      <c r="O77" s="108">
        <v>13</v>
      </c>
      <c r="P77" s="113">
        <v>45</v>
      </c>
      <c r="Q77" s="108">
        <v>9</v>
      </c>
      <c r="R77" s="42"/>
      <c r="S77" s="32"/>
    </row>
    <row r="78" spans="1:19" ht="12" customHeight="1">
      <c r="A78" s="99">
        <v>11</v>
      </c>
      <c r="B78" s="99">
        <v>4</v>
      </c>
      <c r="C78" s="112">
        <v>16.5</v>
      </c>
      <c r="D78" s="99">
        <v>4</v>
      </c>
      <c r="E78" s="108">
        <v>16</v>
      </c>
      <c r="F78" s="99">
        <v>3</v>
      </c>
      <c r="G78" s="108">
        <v>9.5</v>
      </c>
      <c r="H78" s="99">
        <v>4</v>
      </c>
      <c r="I78" s="108">
        <v>14</v>
      </c>
      <c r="J78" s="99">
        <v>5</v>
      </c>
      <c r="K78" s="108">
        <v>18</v>
      </c>
      <c r="L78" s="99">
        <v>4</v>
      </c>
      <c r="M78" s="108">
        <v>16.5</v>
      </c>
      <c r="N78" s="99">
        <v>5</v>
      </c>
      <c r="O78" s="108">
        <v>18</v>
      </c>
      <c r="P78" s="113">
        <v>62</v>
      </c>
      <c r="Q78" s="108">
        <v>19.5</v>
      </c>
      <c r="R78" s="42"/>
      <c r="S78" s="32"/>
    </row>
    <row r="79" spans="1:19" ht="12" customHeight="1">
      <c r="A79" s="99">
        <v>12</v>
      </c>
      <c r="B79" s="99">
        <v>1</v>
      </c>
      <c r="C79" s="112">
        <v>1.5</v>
      </c>
      <c r="D79" s="99">
        <v>4</v>
      </c>
      <c r="E79" s="108">
        <v>16</v>
      </c>
      <c r="F79" s="99">
        <v>2</v>
      </c>
      <c r="G79" s="108">
        <v>5.5</v>
      </c>
      <c r="H79" s="99">
        <v>1</v>
      </c>
      <c r="I79" s="108">
        <v>1.5</v>
      </c>
      <c r="J79" s="99">
        <v>4</v>
      </c>
      <c r="K79" s="108">
        <v>11.5</v>
      </c>
      <c r="L79" s="99">
        <v>1</v>
      </c>
      <c r="M79" s="108">
        <v>2</v>
      </c>
      <c r="N79" s="99">
        <v>2</v>
      </c>
      <c r="O79" s="108">
        <v>6.5</v>
      </c>
      <c r="P79" s="113">
        <v>27</v>
      </c>
      <c r="Q79" s="108">
        <v>1</v>
      </c>
      <c r="R79" s="42"/>
      <c r="S79" s="32"/>
    </row>
    <row r="80" spans="1:19" ht="12" customHeight="1">
      <c r="A80" s="99">
        <v>13</v>
      </c>
      <c r="B80" s="99">
        <v>4</v>
      </c>
      <c r="C80" s="112">
        <v>16.5</v>
      </c>
      <c r="D80" s="99">
        <v>4</v>
      </c>
      <c r="E80" s="108">
        <v>16</v>
      </c>
      <c r="F80" s="99">
        <v>3</v>
      </c>
      <c r="G80" s="108">
        <v>9.5</v>
      </c>
      <c r="H80" s="99">
        <v>4</v>
      </c>
      <c r="I80" s="108">
        <v>14</v>
      </c>
      <c r="J80" s="99">
        <v>4</v>
      </c>
      <c r="K80" s="108">
        <v>11.5</v>
      </c>
      <c r="L80" s="99">
        <v>4</v>
      </c>
      <c r="M80" s="108">
        <v>16.5</v>
      </c>
      <c r="N80" s="99">
        <v>3</v>
      </c>
      <c r="O80" s="108">
        <v>9</v>
      </c>
      <c r="P80" s="113">
        <v>51</v>
      </c>
      <c r="Q80" s="108">
        <v>14</v>
      </c>
      <c r="R80" s="42"/>
      <c r="S80" s="32"/>
    </row>
    <row r="81" spans="1:19" ht="12" customHeight="1">
      <c r="A81" s="99">
        <v>14</v>
      </c>
      <c r="B81" s="99">
        <v>2</v>
      </c>
      <c r="C81" s="112">
        <v>6</v>
      </c>
      <c r="D81" s="99">
        <v>2</v>
      </c>
      <c r="E81" s="110">
        <v>7</v>
      </c>
      <c r="F81" s="99">
        <v>2</v>
      </c>
      <c r="G81" s="108">
        <v>5.5</v>
      </c>
      <c r="H81" s="99">
        <v>4</v>
      </c>
      <c r="I81" s="108">
        <v>14</v>
      </c>
      <c r="J81" s="99">
        <v>2</v>
      </c>
      <c r="K81" s="108">
        <v>2.5</v>
      </c>
      <c r="L81" s="99">
        <v>4</v>
      </c>
      <c r="M81" s="108">
        <v>16.5</v>
      </c>
      <c r="N81" s="99">
        <v>4</v>
      </c>
      <c r="O81" s="108">
        <v>13</v>
      </c>
      <c r="P81" s="113">
        <v>49</v>
      </c>
      <c r="Q81" s="108">
        <v>13</v>
      </c>
      <c r="R81" s="42"/>
      <c r="S81" s="32"/>
    </row>
    <row r="82" spans="1:19" ht="12" customHeight="1">
      <c r="A82" s="99">
        <v>15</v>
      </c>
      <c r="B82" s="99">
        <v>4</v>
      </c>
      <c r="C82" s="112">
        <v>16.5</v>
      </c>
      <c r="D82" s="99">
        <v>4</v>
      </c>
      <c r="E82" s="110">
        <v>16</v>
      </c>
      <c r="F82" s="99">
        <v>5</v>
      </c>
      <c r="G82" s="108">
        <v>19.5</v>
      </c>
      <c r="H82" s="99">
        <v>4</v>
      </c>
      <c r="I82" s="108">
        <v>14</v>
      </c>
      <c r="J82" s="99">
        <v>5</v>
      </c>
      <c r="K82" s="108">
        <v>18</v>
      </c>
      <c r="L82" s="99">
        <v>4</v>
      </c>
      <c r="M82" s="108">
        <v>16.5</v>
      </c>
      <c r="N82" s="99">
        <v>5</v>
      </c>
      <c r="O82" s="108">
        <v>18</v>
      </c>
      <c r="P82" s="113">
        <v>62</v>
      </c>
      <c r="Q82" s="108">
        <v>19.5</v>
      </c>
      <c r="R82" s="42"/>
      <c r="S82" s="32"/>
    </row>
    <row r="83" spans="1:19" ht="12" customHeight="1">
      <c r="A83" s="114">
        <v>16</v>
      </c>
      <c r="B83" s="99">
        <v>2</v>
      </c>
      <c r="C83" s="115">
        <v>6</v>
      </c>
      <c r="D83" s="99">
        <v>2</v>
      </c>
      <c r="E83" s="107">
        <v>7</v>
      </c>
      <c r="F83" s="99">
        <v>4</v>
      </c>
      <c r="G83" s="108">
        <v>15</v>
      </c>
      <c r="H83" s="99">
        <v>2</v>
      </c>
      <c r="I83" s="108">
        <v>3</v>
      </c>
      <c r="J83" s="99">
        <v>4</v>
      </c>
      <c r="K83" s="108">
        <v>11.5</v>
      </c>
      <c r="L83" s="99">
        <v>2</v>
      </c>
      <c r="M83" s="110">
        <v>6.5</v>
      </c>
      <c r="N83" s="99">
        <v>2</v>
      </c>
      <c r="O83" s="108">
        <v>6.5</v>
      </c>
      <c r="P83" s="116">
        <v>35</v>
      </c>
      <c r="Q83" s="110">
        <v>2.5</v>
      </c>
      <c r="R83" s="42"/>
      <c r="S83" s="17"/>
    </row>
    <row r="84" spans="1:19" ht="12" customHeight="1">
      <c r="A84" s="114">
        <v>17</v>
      </c>
      <c r="B84" s="99">
        <v>3</v>
      </c>
      <c r="C84" s="115">
        <v>12</v>
      </c>
      <c r="D84" s="99">
        <v>1</v>
      </c>
      <c r="E84" s="110">
        <v>2</v>
      </c>
      <c r="F84" s="99">
        <v>1</v>
      </c>
      <c r="G84" s="108">
        <v>2</v>
      </c>
      <c r="H84" s="99">
        <v>5</v>
      </c>
      <c r="I84" s="108">
        <v>19</v>
      </c>
      <c r="J84" s="99">
        <v>3</v>
      </c>
      <c r="K84" s="108">
        <v>5.5</v>
      </c>
      <c r="L84" s="99">
        <v>1</v>
      </c>
      <c r="M84" s="110">
        <v>2</v>
      </c>
      <c r="N84" s="99">
        <v>3</v>
      </c>
      <c r="O84" s="108">
        <v>9</v>
      </c>
      <c r="P84" s="116">
        <v>35</v>
      </c>
      <c r="Q84" s="110">
        <v>2.5</v>
      </c>
      <c r="R84" s="42"/>
      <c r="S84" s="17"/>
    </row>
    <row r="85" spans="1:19" ht="12" customHeight="1">
      <c r="A85" s="114">
        <v>18</v>
      </c>
      <c r="B85" s="99">
        <v>4</v>
      </c>
      <c r="C85" s="115">
        <v>16.5</v>
      </c>
      <c r="D85" s="99">
        <v>4</v>
      </c>
      <c r="E85" s="108">
        <v>16</v>
      </c>
      <c r="F85" s="99">
        <v>3</v>
      </c>
      <c r="G85" s="108">
        <v>9.5</v>
      </c>
      <c r="H85" s="99">
        <v>4</v>
      </c>
      <c r="I85" s="108">
        <v>14</v>
      </c>
      <c r="J85" s="99">
        <v>4</v>
      </c>
      <c r="K85" s="108">
        <v>11.5</v>
      </c>
      <c r="L85" s="99">
        <v>4</v>
      </c>
      <c r="M85" s="110">
        <v>16.5</v>
      </c>
      <c r="N85" s="99">
        <v>4</v>
      </c>
      <c r="O85" s="108">
        <v>13</v>
      </c>
      <c r="P85" s="116">
        <v>54</v>
      </c>
      <c r="Q85" s="110">
        <v>16</v>
      </c>
      <c r="R85" s="42"/>
      <c r="S85" s="17"/>
    </row>
    <row r="86" spans="1:19" ht="12" customHeight="1">
      <c r="A86" s="114">
        <v>19</v>
      </c>
      <c r="B86" s="99">
        <v>2</v>
      </c>
      <c r="C86" s="115">
        <v>6</v>
      </c>
      <c r="D86" s="99">
        <v>2</v>
      </c>
      <c r="E86" s="108">
        <v>7</v>
      </c>
      <c r="F86" s="99">
        <v>4</v>
      </c>
      <c r="G86" s="108">
        <v>15</v>
      </c>
      <c r="H86" s="99">
        <v>1</v>
      </c>
      <c r="I86" s="108">
        <v>1.5</v>
      </c>
      <c r="J86" s="99">
        <v>1</v>
      </c>
      <c r="K86" s="108">
        <v>1</v>
      </c>
      <c r="L86" s="99">
        <v>2</v>
      </c>
      <c r="M86" s="110">
        <v>6.5</v>
      </c>
      <c r="N86" s="99">
        <v>5</v>
      </c>
      <c r="O86" s="108">
        <v>18</v>
      </c>
      <c r="P86" s="116">
        <v>40</v>
      </c>
      <c r="Q86" s="110">
        <v>4</v>
      </c>
      <c r="R86" s="42"/>
      <c r="S86" s="17"/>
    </row>
    <row r="87" spans="1:19" ht="12" customHeight="1">
      <c r="A87" s="117">
        <v>20</v>
      </c>
      <c r="B87" s="99">
        <v>3</v>
      </c>
      <c r="C87" s="118">
        <v>12</v>
      </c>
      <c r="D87" s="99">
        <v>3</v>
      </c>
      <c r="E87" s="108">
        <v>11.5</v>
      </c>
      <c r="F87" s="99">
        <v>2</v>
      </c>
      <c r="G87" s="108">
        <v>5.5</v>
      </c>
      <c r="H87" s="99">
        <v>3</v>
      </c>
      <c r="I87" s="108">
        <v>7</v>
      </c>
      <c r="J87" s="99">
        <v>4</v>
      </c>
      <c r="K87" s="108">
        <v>11.5</v>
      </c>
      <c r="L87" s="99">
        <v>3</v>
      </c>
      <c r="M87" s="110">
        <v>11.5</v>
      </c>
      <c r="N87" s="99">
        <v>1</v>
      </c>
      <c r="O87" s="108">
        <v>1.5</v>
      </c>
      <c r="P87" s="116">
        <v>47</v>
      </c>
      <c r="Q87" s="110">
        <v>10</v>
      </c>
      <c r="R87" s="42"/>
      <c r="S87" s="17"/>
    </row>
    <row r="88" spans="1:19" ht="12.75">
      <c r="A88" s="17"/>
      <c r="B88" s="17"/>
      <c r="C88" s="42"/>
      <c r="D88" s="17"/>
      <c r="E88" s="42"/>
      <c r="F88" s="17"/>
      <c r="G88" s="42"/>
      <c r="H88" s="17"/>
      <c r="I88" s="42"/>
      <c r="J88" s="17"/>
      <c r="K88" s="42"/>
      <c r="L88" s="17"/>
      <c r="M88" s="49"/>
      <c r="N88" s="17"/>
      <c r="O88" s="42"/>
      <c r="P88" s="17"/>
      <c r="Q88" s="49"/>
      <c r="R88" s="42"/>
      <c r="S88" s="17"/>
    </row>
    <row r="89" spans="1:19" ht="12.75">
      <c r="A89" s="17"/>
      <c r="B89" s="17"/>
      <c r="C89" s="42"/>
      <c r="D89" s="17"/>
      <c r="E89" s="42"/>
      <c r="F89" s="17"/>
      <c r="G89" s="42"/>
      <c r="H89" s="17"/>
      <c r="I89" s="42"/>
      <c r="J89" s="17"/>
      <c r="K89" s="42"/>
      <c r="L89" s="17"/>
      <c r="M89" s="49"/>
      <c r="N89" s="17"/>
      <c r="O89" s="42"/>
      <c r="P89" s="17"/>
      <c r="Q89" s="49"/>
      <c r="R89" s="42"/>
      <c r="S89" s="17"/>
    </row>
    <row r="90" spans="1:19" ht="12.75">
      <c r="A90" s="17"/>
      <c r="B90" s="17"/>
      <c r="C90" s="42"/>
      <c r="D90" s="17"/>
      <c r="E90" s="42"/>
      <c r="F90" s="17"/>
      <c r="G90" s="42"/>
      <c r="H90" s="17"/>
      <c r="I90" s="42"/>
      <c r="J90" s="17"/>
      <c r="K90" s="42"/>
      <c r="L90" s="17"/>
      <c r="M90" s="49"/>
      <c r="N90" s="17"/>
      <c r="O90" s="42"/>
      <c r="P90" s="17"/>
      <c r="Q90" s="49"/>
      <c r="R90" s="42"/>
      <c r="S90" s="17"/>
    </row>
    <row r="91" spans="1:19" ht="12.75">
      <c r="A91" s="17"/>
      <c r="B91" s="17"/>
      <c r="C91" s="42"/>
      <c r="D91" s="17"/>
      <c r="E91" s="42"/>
      <c r="F91" s="17"/>
      <c r="G91" s="42"/>
      <c r="H91" s="17"/>
      <c r="I91" s="42"/>
      <c r="J91" s="17"/>
      <c r="K91" s="42"/>
      <c r="L91" s="17"/>
      <c r="M91" s="49"/>
      <c r="N91" s="17"/>
      <c r="O91" s="42"/>
      <c r="P91" s="17"/>
      <c r="Q91" s="49"/>
      <c r="R91" s="42"/>
      <c r="S91" s="17"/>
    </row>
    <row r="92" spans="1:19" ht="12.75">
      <c r="A92" s="17"/>
      <c r="B92" s="17"/>
      <c r="C92" s="42"/>
      <c r="D92" s="17"/>
      <c r="E92" s="42"/>
      <c r="F92" s="17"/>
      <c r="G92" s="42"/>
      <c r="H92" s="17"/>
      <c r="I92" s="42"/>
      <c r="J92" s="17"/>
      <c r="K92" s="42"/>
      <c r="L92" s="17"/>
      <c r="M92" s="49"/>
      <c r="N92" s="17"/>
      <c r="O92" s="42"/>
      <c r="P92" s="17"/>
      <c r="Q92" s="49"/>
      <c r="R92" s="42"/>
      <c r="S92" s="17"/>
    </row>
    <row r="93" spans="1:19" ht="12.75">
      <c r="A93" s="17"/>
      <c r="B93" s="17"/>
      <c r="C93" s="42"/>
      <c r="D93" s="17"/>
      <c r="E93" s="42"/>
      <c r="F93" s="17"/>
      <c r="G93" s="42"/>
      <c r="H93" s="17"/>
      <c r="I93" s="42"/>
      <c r="J93" s="17"/>
      <c r="K93" s="42"/>
      <c r="L93" s="17"/>
      <c r="M93" s="49"/>
      <c r="N93" s="17"/>
      <c r="O93" s="42"/>
      <c r="P93" s="17"/>
      <c r="Q93" s="49"/>
      <c r="R93" s="42"/>
      <c r="S93" s="17"/>
    </row>
    <row r="94" spans="1:19" ht="12.75">
      <c r="A94" s="17"/>
      <c r="B94" s="17"/>
      <c r="C94" s="42"/>
      <c r="D94" s="17"/>
      <c r="E94" s="42"/>
      <c r="F94" s="17"/>
      <c r="G94" s="42"/>
      <c r="H94" s="17"/>
      <c r="I94" s="42"/>
      <c r="J94" s="17"/>
      <c r="K94" s="42"/>
      <c r="L94" s="17"/>
      <c r="M94" s="49"/>
      <c r="N94" s="17"/>
      <c r="O94" s="42"/>
      <c r="P94" s="17"/>
      <c r="Q94" s="49"/>
      <c r="R94" s="42"/>
      <c r="S94" s="17"/>
    </row>
    <row r="95" spans="1:19" ht="12.75">
      <c r="A95" s="17"/>
      <c r="B95" s="17"/>
      <c r="C95" s="42"/>
      <c r="D95" s="17"/>
      <c r="E95" s="42"/>
      <c r="F95" s="17"/>
      <c r="G95" s="42"/>
      <c r="H95" s="17"/>
      <c r="I95" s="42"/>
      <c r="J95" s="17"/>
      <c r="K95" s="42"/>
      <c r="L95" s="17"/>
      <c r="M95" s="49"/>
      <c r="N95" s="17"/>
      <c r="O95" s="42"/>
      <c r="P95" s="17"/>
      <c r="Q95" s="49"/>
      <c r="R95" s="42"/>
      <c r="S95" s="17"/>
    </row>
    <row r="96" spans="1:19" ht="12.75">
      <c r="A96" s="17"/>
      <c r="B96" s="17"/>
      <c r="C96" s="42"/>
      <c r="D96" s="17"/>
      <c r="E96" s="42"/>
      <c r="F96" s="17"/>
      <c r="G96" s="42"/>
      <c r="H96" s="17"/>
      <c r="I96" s="42"/>
      <c r="J96" s="17"/>
      <c r="K96" s="42"/>
      <c r="L96" s="17"/>
      <c r="M96" s="49"/>
      <c r="N96" s="17"/>
      <c r="O96" s="42"/>
      <c r="P96" s="17"/>
      <c r="Q96" s="49"/>
      <c r="R96" s="42"/>
      <c r="S96" s="17"/>
    </row>
    <row r="97" spans="1:19" ht="12.75">
      <c r="A97" s="17"/>
      <c r="B97" s="17"/>
      <c r="C97" s="42"/>
      <c r="D97" s="17"/>
      <c r="E97" s="42"/>
      <c r="F97" s="17"/>
      <c r="G97" s="42"/>
      <c r="H97" s="17"/>
      <c r="I97" s="42"/>
      <c r="J97" s="17"/>
      <c r="K97" s="42"/>
      <c r="L97" s="17"/>
      <c r="M97" s="49"/>
      <c r="N97" s="17"/>
      <c r="O97" s="42"/>
      <c r="P97" s="17"/>
      <c r="Q97" s="49"/>
      <c r="R97" s="42"/>
      <c r="S97" s="17"/>
    </row>
    <row r="98" spans="1:19" ht="12.7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9"/>
      <c r="N98" s="17"/>
      <c r="O98" s="42"/>
      <c r="P98" s="17"/>
      <c r="Q98" s="49"/>
      <c r="R98" s="42"/>
      <c r="S98" s="17"/>
    </row>
    <row r="99" spans="1:19" ht="12.75">
      <c r="A99" s="17"/>
      <c r="B99" s="17"/>
      <c r="C99" s="42"/>
      <c r="D99" s="17"/>
      <c r="E99" s="42"/>
      <c r="F99" s="17"/>
      <c r="G99" s="42"/>
      <c r="H99" s="17"/>
      <c r="I99" s="42"/>
      <c r="J99" s="17"/>
      <c r="K99" s="42"/>
      <c r="L99" s="17"/>
      <c r="M99" s="49"/>
      <c r="N99" s="17"/>
      <c r="O99" s="42"/>
      <c r="P99" s="17"/>
      <c r="Q99" s="49"/>
      <c r="R99" s="42"/>
      <c r="S99" s="17"/>
    </row>
    <row r="100" spans="1:5" ht="15">
      <c r="A100" s="17"/>
      <c r="B100" s="17"/>
      <c r="C100" s="14"/>
      <c r="D100" s="33"/>
      <c r="E100" s="33"/>
    </row>
    <row r="101" spans="1:19" ht="15.75">
      <c r="A101" s="35"/>
      <c r="B101" s="55">
        <v>1</v>
      </c>
      <c r="C101" s="56"/>
      <c r="D101" s="55">
        <v>2</v>
      </c>
      <c r="E101" s="55"/>
      <c r="F101" s="56">
        <v>3</v>
      </c>
      <c r="G101" s="57"/>
      <c r="H101" s="57">
        <v>4</v>
      </c>
      <c r="I101" s="58"/>
      <c r="J101" s="57">
        <v>5</v>
      </c>
      <c r="K101" s="57"/>
      <c r="L101" s="58">
        <v>6</v>
      </c>
      <c r="M101" s="59"/>
      <c r="N101" s="60">
        <v>7</v>
      </c>
      <c r="O101" s="61"/>
      <c r="P101" s="60">
        <v>8</v>
      </c>
      <c r="Q101" s="60"/>
      <c r="R101" s="62">
        <v>9</v>
      </c>
      <c r="S101" s="45"/>
    </row>
    <row r="102" spans="1:19" ht="12.75">
      <c r="A102" s="35"/>
      <c r="B102" s="34"/>
      <c r="C102" s="51"/>
      <c r="D102" s="51"/>
      <c r="E102" s="51"/>
      <c r="F102" s="51"/>
      <c r="G102" s="52"/>
      <c r="H102" s="52"/>
      <c r="I102" s="52"/>
      <c r="J102" s="52"/>
      <c r="K102" s="52"/>
      <c r="L102" s="52"/>
      <c r="M102" s="45"/>
      <c r="N102" s="50"/>
      <c r="O102" s="50"/>
      <c r="P102" s="50"/>
      <c r="Q102" s="50"/>
      <c r="R102" s="50"/>
      <c r="S102" s="45"/>
    </row>
    <row r="103" spans="1:19" ht="12.75">
      <c r="A103" s="34">
        <v>1</v>
      </c>
      <c r="B103" s="35">
        <v>1</v>
      </c>
      <c r="C103" s="47">
        <f>(1+2)/2</f>
        <v>1.5</v>
      </c>
      <c r="D103" s="35">
        <v>1</v>
      </c>
      <c r="E103" s="47">
        <f>(1+2)/2</f>
        <v>1.5</v>
      </c>
      <c r="F103" s="35">
        <v>1</v>
      </c>
      <c r="G103" s="47">
        <f>(1+2+3+4)/4</f>
        <v>2.5</v>
      </c>
      <c r="H103" s="37">
        <v>1</v>
      </c>
      <c r="I103" s="53">
        <f>1</f>
        <v>1</v>
      </c>
      <c r="J103" s="9">
        <v>1</v>
      </c>
      <c r="K103" s="53">
        <f>1.5</f>
        <v>1.5</v>
      </c>
      <c r="L103" s="37">
        <v>1</v>
      </c>
      <c r="M103" s="53">
        <f>(1+2)/2</f>
        <v>1.5</v>
      </c>
      <c r="N103" s="39">
        <v>1</v>
      </c>
      <c r="O103" s="54">
        <f>(1+2+3)/3</f>
        <v>2</v>
      </c>
      <c r="P103" s="39">
        <v>1</v>
      </c>
      <c r="Q103" s="54">
        <f>1.5</f>
        <v>1.5</v>
      </c>
      <c r="R103" s="40">
        <v>1</v>
      </c>
      <c r="S103" s="54">
        <f>1</f>
        <v>1</v>
      </c>
    </row>
    <row r="104" spans="1:19" ht="12.75">
      <c r="A104" s="35">
        <v>2</v>
      </c>
      <c r="B104" s="34">
        <v>1</v>
      </c>
      <c r="C104" s="47"/>
      <c r="D104" s="34">
        <v>1</v>
      </c>
      <c r="E104" s="47"/>
      <c r="F104" s="35">
        <v>1</v>
      </c>
      <c r="G104" s="47"/>
      <c r="H104" s="37">
        <v>2</v>
      </c>
      <c r="I104" s="53">
        <f>(2+3+4+5)/4</f>
        <v>3.5</v>
      </c>
      <c r="J104" s="9">
        <v>1</v>
      </c>
      <c r="K104" s="53"/>
      <c r="L104" s="38">
        <v>1</v>
      </c>
      <c r="M104" s="53"/>
      <c r="N104" s="39">
        <v>1</v>
      </c>
      <c r="O104" s="54"/>
      <c r="P104" s="40">
        <v>1</v>
      </c>
      <c r="Q104" s="54"/>
      <c r="R104" s="39">
        <v>2</v>
      </c>
      <c r="S104" s="54">
        <f>(2+3+4)/3</f>
        <v>3</v>
      </c>
    </row>
    <row r="105" spans="1:19" ht="12.75">
      <c r="A105" s="35">
        <v>3</v>
      </c>
      <c r="B105" s="35">
        <v>2</v>
      </c>
      <c r="C105" s="47">
        <f>(3+4+5)/3</f>
        <v>4</v>
      </c>
      <c r="D105" s="36">
        <v>2</v>
      </c>
      <c r="E105" s="47">
        <f>(3+4+5+6+7+8)/6</f>
        <v>5.5</v>
      </c>
      <c r="F105" s="35">
        <v>1</v>
      </c>
      <c r="G105" s="47"/>
      <c r="H105" s="37">
        <v>2</v>
      </c>
      <c r="I105" s="53"/>
      <c r="J105" s="9">
        <v>2</v>
      </c>
      <c r="K105" s="53">
        <f>3.5</f>
        <v>3.5</v>
      </c>
      <c r="L105" s="37">
        <v>2</v>
      </c>
      <c r="M105" s="53">
        <f>(3+4+5)/3</f>
        <v>4</v>
      </c>
      <c r="N105" s="39">
        <v>1</v>
      </c>
      <c r="O105" s="54"/>
      <c r="P105" s="39">
        <v>2</v>
      </c>
      <c r="Q105" s="54">
        <f>(3+4+5)/3</f>
        <v>4</v>
      </c>
      <c r="R105" s="40">
        <v>2</v>
      </c>
      <c r="S105" s="54"/>
    </row>
    <row r="106" spans="1:19" ht="12.75">
      <c r="A106" s="34">
        <v>4</v>
      </c>
      <c r="B106" s="35">
        <v>2</v>
      </c>
      <c r="C106" s="47"/>
      <c r="D106" s="36">
        <v>2</v>
      </c>
      <c r="E106" s="47"/>
      <c r="F106" s="35">
        <v>1</v>
      </c>
      <c r="G106" s="47"/>
      <c r="H106" s="37">
        <v>2</v>
      </c>
      <c r="I106" s="53"/>
      <c r="J106" s="9">
        <v>2</v>
      </c>
      <c r="K106" s="53"/>
      <c r="L106" s="37">
        <v>2</v>
      </c>
      <c r="M106" s="53"/>
      <c r="N106" s="39">
        <v>2</v>
      </c>
      <c r="O106" s="54">
        <f>(4+5+6)/3</f>
        <v>5</v>
      </c>
      <c r="P106" s="39">
        <v>2</v>
      </c>
      <c r="Q106" s="54"/>
      <c r="R106" s="39">
        <v>2</v>
      </c>
      <c r="S106" s="54"/>
    </row>
    <row r="107" spans="1:19" ht="12.75">
      <c r="A107" s="35">
        <v>5</v>
      </c>
      <c r="B107" s="34">
        <v>2</v>
      </c>
      <c r="C107" s="47"/>
      <c r="D107" s="36">
        <v>2</v>
      </c>
      <c r="E107" s="47"/>
      <c r="F107" s="35">
        <v>2</v>
      </c>
      <c r="G107" s="47">
        <f>(5+6+7+8+9+10)/6</f>
        <v>7.5</v>
      </c>
      <c r="H107" s="37">
        <v>2</v>
      </c>
      <c r="I107" s="53"/>
      <c r="J107" s="9">
        <v>3</v>
      </c>
      <c r="K107" s="53">
        <f>(5+6+7+8)/4</f>
        <v>6.5</v>
      </c>
      <c r="L107" s="37">
        <v>2</v>
      </c>
      <c r="M107" s="53"/>
      <c r="N107" s="39">
        <v>2</v>
      </c>
      <c r="O107" s="54"/>
      <c r="P107" s="39">
        <v>2</v>
      </c>
      <c r="Q107" s="54"/>
      <c r="R107" s="40">
        <v>3</v>
      </c>
      <c r="S107" s="54">
        <f>(5+6+7+8+9+10+11)/7</f>
        <v>8</v>
      </c>
    </row>
    <row r="108" spans="1:19" ht="12.75">
      <c r="A108" s="35">
        <v>6</v>
      </c>
      <c r="B108" s="35">
        <v>3</v>
      </c>
      <c r="C108" s="47">
        <f>(6+7+8)/3</f>
        <v>7</v>
      </c>
      <c r="D108" s="35">
        <v>2</v>
      </c>
      <c r="E108" s="47"/>
      <c r="F108" s="35">
        <v>2</v>
      </c>
      <c r="G108" s="47"/>
      <c r="H108" s="37">
        <v>3</v>
      </c>
      <c r="I108" s="53">
        <f>(6+7+8+9+10+11+12)/7</f>
        <v>9</v>
      </c>
      <c r="J108" s="9">
        <v>3</v>
      </c>
      <c r="K108" s="53"/>
      <c r="L108" s="37">
        <v>3</v>
      </c>
      <c r="M108" s="53">
        <f>(6+7+8+9+10)/4</f>
        <v>10</v>
      </c>
      <c r="N108" s="39">
        <v>2</v>
      </c>
      <c r="O108" s="54"/>
      <c r="P108" s="39">
        <v>3</v>
      </c>
      <c r="Q108" s="54">
        <f>(6+7+8+9)/4</f>
        <v>7.5</v>
      </c>
      <c r="R108" s="40">
        <v>3</v>
      </c>
      <c r="S108" s="54"/>
    </row>
    <row r="109" spans="1:19" ht="12.75">
      <c r="A109" s="34">
        <v>7</v>
      </c>
      <c r="B109" s="35">
        <v>3</v>
      </c>
      <c r="C109" s="47"/>
      <c r="D109" s="36">
        <v>2</v>
      </c>
      <c r="E109" s="47"/>
      <c r="F109" s="35">
        <v>2</v>
      </c>
      <c r="G109" s="47"/>
      <c r="H109" s="37">
        <v>3</v>
      </c>
      <c r="I109" s="53"/>
      <c r="J109" s="9">
        <v>3</v>
      </c>
      <c r="K109" s="53"/>
      <c r="L109" s="37">
        <v>3</v>
      </c>
      <c r="M109" s="53"/>
      <c r="N109" s="39">
        <v>3</v>
      </c>
      <c r="O109" s="54">
        <f>(7+8+9+10+11+12+13)/7</f>
        <v>10</v>
      </c>
      <c r="P109" s="39">
        <v>3</v>
      </c>
      <c r="Q109" s="54"/>
      <c r="R109" s="39">
        <v>3</v>
      </c>
      <c r="S109" s="54"/>
    </row>
    <row r="110" spans="1:19" ht="12.75">
      <c r="A110" s="35">
        <v>8</v>
      </c>
      <c r="B110" s="34">
        <v>3</v>
      </c>
      <c r="C110" s="47"/>
      <c r="D110" s="35">
        <v>2</v>
      </c>
      <c r="E110" s="47"/>
      <c r="F110" s="35">
        <v>2</v>
      </c>
      <c r="G110" s="47"/>
      <c r="H110" s="37">
        <v>3</v>
      </c>
      <c r="I110" s="53"/>
      <c r="J110" s="9">
        <v>3</v>
      </c>
      <c r="K110" s="53"/>
      <c r="L110" s="37">
        <v>3</v>
      </c>
      <c r="M110" s="53"/>
      <c r="N110" s="39">
        <v>3</v>
      </c>
      <c r="O110" s="54"/>
      <c r="P110" s="40">
        <v>3</v>
      </c>
      <c r="Q110" s="54"/>
      <c r="R110" s="40">
        <v>3</v>
      </c>
      <c r="S110" s="54"/>
    </row>
    <row r="111" spans="1:19" ht="12.75">
      <c r="A111" s="35">
        <v>9</v>
      </c>
      <c r="B111" s="35">
        <v>4</v>
      </c>
      <c r="C111" s="47">
        <f>(9+10+11+12+13+14+15+16)/8</f>
        <v>12.5</v>
      </c>
      <c r="D111" s="36">
        <v>3</v>
      </c>
      <c r="E111" s="47">
        <f>(9+10+11+12+13)/5</f>
        <v>11</v>
      </c>
      <c r="F111" s="35">
        <v>2</v>
      </c>
      <c r="G111" s="47"/>
      <c r="H111" s="37">
        <v>3</v>
      </c>
      <c r="I111" s="53"/>
      <c r="J111" s="9">
        <v>4</v>
      </c>
      <c r="K111" s="53">
        <f>(9+10+11+12+13+14+15+16)/8</f>
        <v>12.5</v>
      </c>
      <c r="L111" s="38">
        <v>3</v>
      </c>
      <c r="M111" s="53"/>
      <c r="N111" s="39">
        <v>3</v>
      </c>
      <c r="O111" s="54"/>
      <c r="P111" s="40">
        <v>3</v>
      </c>
      <c r="Q111" s="54"/>
      <c r="R111" s="40">
        <v>3</v>
      </c>
      <c r="S111" s="54"/>
    </row>
    <row r="112" spans="1:19" ht="12.75">
      <c r="A112" s="35">
        <v>10</v>
      </c>
      <c r="B112" s="35">
        <v>4</v>
      </c>
      <c r="C112" s="47"/>
      <c r="D112" s="36">
        <v>3</v>
      </c>
      <c r="E112" s="47"/>
      <c r="F112" s="35">
        <v>2</v>
      </c>
      <c r="G112" s="47"/>
      <c r="H112" s="37">
        <v>3</v>
      </c>
      <c r="I112" s="53"/>
      <c r="J112" s="9">
        <v>4</v>
      </c>
      <c r="K112" s="53"/>
      <c r="L112" s="38">
        <v>3</v>
      </c>
      <c r="M112" s="53"/>
      <c r="N112" s="39">
        <v>3</v>
      </c>
      <c r="O112" s="54"/>
      <c r="P112" s="39">
        <v>4</v>
      </c>
      <c r="Q112" s="54">
        <f>(10+11+12+13+14+15+16+17+18)/9</f>
        <v>14</v>
      </c>
      <c r="R112" s="40">
        <v>3</v>
      </c>
      <c r="S112" s="54"/>
    </row>
    <row r="113" spans="1:19" ht="12.75">
      <c r="A113" s="35">
        <v>11</v>
      </c>
      <c r="B113" s="35">
        <v>4</v>
      </c>
      <c r="C113" s="47"/>
      <c r="D113" s="35">
        <v>3</v>
      </c>
      <c r="E113" s="47"/>
      <c r="F113" s="35">
        <v>3</v>
      </c>
      <c r="G113" s="47">
        <f>(11+12+13+14)/4</f>
        <v>12.5</v>
      </c>
      <c r="H113" s="37">
        <v>3</v>
      </c>
      <c r="I113" s="53"/>
      <c r="J113" s="9">
        <v>4</v>
      </c>
      <c r="K113" s="53"/>
      <c r="L113" s="37">
        <v>4</v>
      </c>
      <c r="M113" s="53">
        <f>(11+12+13+14+15+16+17+18)/8</f>
        <v>14.5</v>
      </c>
      <c r="N113" s="39">
        <v>3</v>
      </c>
      <c r="O113" s="54"/>
      <c r="P113" s="39">
        <v>4</v>
      </c>
      <c r="Q113" s="54"/>
      <c r="R113" s="39">
        <v>3</v>
      </c>
      <c r="S113" s="54"/>
    </row>
    <row r="114" spans="1:19" ht="12.75">
      <c r="A114" s="35">
        <v>12</v>
      </c>
      <c r="B114" s="35">
        <v>4</v>
      </c>
      <c r="C114" s="47"/>
      <c r="D114" s="36">
        <v>3</v>
      </c>
      <c r="E114" s="47"/>
      <c r="F114" s="35">
        <v>3</v>
      </c>
      <c r="G114" s="47"/>
      <c r="H114" s="37">
        <v>3</v>
      </c>
      <c r="I114" s="53"/>
      <c r="J114" s="9">
        <v>4</v>
      </c>
      <c r="K114" s="53"/>
      <c r="L114" s="37">
        <v>4</v>
      </c>
      <c r="M114" s="53"/>
      <c r="N114" s="39">
        <v>3</v>
      </c>
      <c r="O114" s="54"/>
      <c r="P114" s="39">
        <v>4</v>
      </c>
      <c r="Q114" s="54"/>
      <c r="R114" s="40">
        <v>4</v>
      </c>
      <c r="S114" s="54">
        <f>(12+13+14+15+16+17+18)/7</f>
        <v>15</v>
      </c>
    </row>
    <row r="115" spans="1:19" ht="12.75">
      <c r="A115" s="35">
        <v>13</v>
      </c>
      <c r="B115" s="35">
        <v>4</v>
      </c>
      <c r="C115" s="47"/>
      <c r="D115" s="35">
        <v>3</v>
      </c>
      <c r="E115" s="47"/>
      <c r="F115" s="35">
        <v>3</v>
      </c>
      <c r="G115" s="47"/>
      <c r="H115" s="37">
        <v>4</v>
      </c>
      <c r="I115" s="53">
        <f>(13+14+15+16+17)/5</f>
        <v>15</v>
      </c>
      <c r="J115" s="9">
        <v>4</v>
      </c>
      <c r="K115" s="53"/>
      <c r="L115" s="37">
        <v>4</v>
      </c>
      <c r="M115" s="53"/>
      <c r="N115" s="39">
        <v>3</v>
      </c>
      <c r="O115" s="54"/>
      <c r="P115" s="39">
        <v>4</v>
      </c>
      <c r="Q115" s="54"/>
      <c r="R115" s="39">
        <v>4</v>
      </c>
      <c r="S115" s="54"/>
    </row>
    <row r="116" spans="1:19" ht="12.75">
      <c r="A116" s="35">
        <v>14</v>
      </c>
      <c r="B116" s="35">
        <v>4</v>
      </c>
      <c r="C116" s="47"/>
      <c r="D116" s="36">
        <v>4</v>
      </c>
      <c r="E116" s="47">
        <f>(14+15+16+17+18)/5</f>
        <v>16</v>
      </c>
      <c r="F116" s="35">
        <v>3</v>
      </c>
      <c r="G116" s="47"/>
      <c r="H116" s="37">
        <v>4</v>
      </c>
      <c r="I116" s="53"/>
      <c r="J116" s="9">
        <v>4</v>
      </c>
      <c r="K116" s="53"/>
      <c r="L116" s="37">
        <v>4</v>
      </c>
      <c r="M116" s="53"/>
      <c r="N116" s="39">
        <v>4</v>
      </c>
      <c r="O116" s="54">
        <f>(14+15+16+17+18+19)/6</f>
        <v>16.5</v>
      </c>
      <c r="P116" s="39">
        <v>4</v>
      </c>
      <c r="Q116" s="54"/>
      <c r="R116" s="40">
        <v>4</v>
      </c>
      <c r="S116" s="54"/>
    </row>
    <row r="117" spans="1:19" ht="12.75">
      <c r="A117" s="35">
        <v>15</v>
      </c>
      <c r="B117" s="35">
        <v>4</v>
      </c>
      <c r="C117" s="47"/>
      <c r="D117" s="36">
        <v>4</v>
      </c>
      <c r="E117" s="47"/>
      <c r="F117" s="35">
        <v>4</v>
      </c>
      <c r="G117" s="47">
        <f>(15+16+17+18+19)/5</f>
        <v>17</v>
      </c>
      <c r="H117" s="37">
        <v>4</v>
      </c>
      <c r="I117" s="53"/>
      <c r="J117" s="9">
        <v>4</v>
      </c>
      <c r="K117" s="53"/>
      <c r="L117" s="37">
        <v>4</v>
      </c>
      <c r="M117" s="53"/>
      <c r="N117" s="39">
        <v>4</v>
      </c>
      <c r="O117" s="54"/>
      <c r="P117" s="39">
        <v>4</v>
      </c>
      <c r="Q117" s="54"/>
      <c r="R117" s="40">
        <v>4</v>
      </c>
      <c r="S117" s="54"/>
    </row>
    <row r="118" spans="1:19" ht="12.75">
      <c r="A118" s="35">
        <v>16</v>
      </c>
      <c r="B118" s="35">
        <v>4</v>
      </c>
      <c r="C118" s="47"/>
      <c r="D118" s="36">
        <v>4</v>
      </c>
      <c r="E118" s="47"/>
      <c r="F118" s="35">
        <v>4</v>
      </c>
      <c r="G118" s="47"/>
      <c r="H118" s="37">
        <v>4</v>
      </c>
      <c r="I118" s="53"/>
      <c r="J118" s="9">
        <v>4</v>
      </c>
      <c r="K118" s="53"/>
      <c r="L118" s="37">
        <v>4</v>
      </c>
      <c r="M118" s="53"/>
      <c r="N118" s="39">
        <v>4</v>
      </c>
      <c r="O118" s="54"/>
      <c r="P118" s="39">
        <v>4</v>
      </c>
      <c r="Q118" s="54"/>
      <c r="R118" s="39">
        <v>4</v>
      </c>
      <c r="S118" s="54"/>
    </row>
    <row r="119" spans="1:19" ht="12.75">
      <c r="A119" s="35">
        <v>17</v>
      </c>
      <c r="B119" s="35">
        <v>5</v>
      </c>
      <c r="C119" s="47">
        <f>(17+18+19+20)/4</f>
        <v>18.5</v>
      </c>
      <c r="D119" s="36">
        <v>4</v>
      </c>
      <c r="E119" s="47"/>
      <c r="F119" s="35">
        <v>4</v>
      </c>
      <c r="G119" s="47"/>
      <c r="H119" s="37">
        <v>4</v>
      </c>
      <c r="I119" s="53"/>
      <c r="J119" s="9">
        <v>5</v>
      </c>
      <c r="K119" s="53">
        <f>(17+18+19+20)/4</f>
        <v>18.5</v>
      </c>
      <c r="L119" s="38">
        <v>4</v>
      </c>
      <c r="M119" s="53"/>
      <c r="N119" s="39">
        <v>4</v>
      </c>
      <c r="O119" s="54"/>
      <c r="P119" s="40">
        <v>4</v>
      </c>
      <c r="Q119" s="54"/>
      <c r="R119" s="39">
        <v>4</v>
      </c>
      <c r="S119" s="54"/>
    </row>
    <row r="120" spans="1:19" ht="12.75">
      <c r="A120" s="35">
        <v>18</v>
      </c>
      <c r="B120" s="35">
        <v>5</v>
      </c>
      <c r="C120" s="51"/>
      <c r="D120" s="35">
        <v>4</v>
      </c>
      <c r="E120" s="47"/>
      <c r="F120" s="35">
        <v>4</v>
      </c>
      <c r="G120" s="47"/>
      <c r="H120" s="37">
        <v>5</v>
      </c>
      <c r="I120" s="53">
        <f>(18+19+20)/3</f>
        <v>19</v>
      </c>
      <c r="J120" s="9">
        <v>5</v>
      </c>
      <c r="K120" s="53"/>
      <c r="L120" s="38">
        <v>4</v>
      </c>
      <c r="M120" s="53"/>
      <c r="N120" s="39">
        <v>4</v>
      </c>
      <c r="O120" s="54"/>
      <c r="P120" s="40">
        <v>4</v>
      </c>
      <c r="Q120" s="54"/>
      <c r="R120" s="39">
        <v>4</v>
      </c>
      <c r="S120" s="54"/>
    </row>
    <row r="121" spans="1:19" ht="12.75">
      <c r="A121" s="34">
        <v>19</v>
      </c>
      <c r="B121" s="35">
        <v>5</v>
      </c>
      <c r="C121" s="51"/>
      <c r="D121" s="36">
        <v>5</v>
      </c>
      <c r="E121" s="47">
        <f>(19+20)/2</f>
        <v>19.5</v>
      </c>
      <c r="F121" s="35">
        <v>4</v>
      </c>
      <c r="G121" s="47"/>
      <c r="H121" s="37">
        <v>5</v>
      </c>
      <c r="I121" s="52"/>
      <c r="J121" s="9">
        <v>5</v>
      </c>
      <c r="K121" s="52"/>
      <c r="L121" s="37">
        <v>5</v>
      </c>
      <c r="M121" s="53">
        <f>(19+20)/2</f>
        <v>19.5</v>
      </c>
      <c r="N121" s="39">
        <v>4</v>
      </c>
      <c r="O121" s="54"/>
      <c r="P121" s="39">
        <v>5</v>
      </c>
      <c r="Q121" s="54">
        <f>(19+20)/2</f>
        <v>19.5</v>
      </c>
      <c r="R121" s="39">
        <v>5</v>
      </c>
      <c r="S121" s="54">
        <f>(19+20)/2</f>
        <v>19.5</v>
      </c>
    </row>
    <row r="122" spans="1:19" ht="12.75">
      <c r="A122" s="34">
        <v>20</v>
      </c>
      <c r="B122" s="34">
        <v>5</v>
      </c>
      <c r="C122" s="51"/>
      <c r="D122" s="35">
        <v>5</v>
      </c>
      <c r="E122" s="51"/>
      <c r="F122" s="35">
        <v>5</v>
      </c>
      <c r="G122" s="47">
        <f>20/1</f>
        <v>20</v>
      </c>
      <c r="H122" s="37">
        <v>5</v>
      </c>
      <c r="I122" s="52"/>
      <c r="J122" s="9">
        <v>5</v>
      </c>
      <c r="K122" s="52"/>
      <c r="L122" s="37">
        <v>5</v>
      </c>
      <c r="M122" s="53"/>
      <c r="N122" s="39">
        <v>5</v>
      </c>
      <c r="O122" s="54">
        <f>20</f>
        <v>20</v>
      </c>
      <c r="P122" s="39">
        <v>5</v>
      </c>
      <c r="Q122" s="54"/>
      <c r="R122" s="40">
        <v>5</v>
      </c>
      <c r="S122" s="45"/>
    </row>
    <row r="124" ht="12.75">
      <c r="A124" s="63"/>
    </row>
    <row r="125" spans="1:17" ht="15.75">
      <c r="A125" s="9"/>
      <c r="B125" s="64">
        <v>10</v>
      </c>
      <c r="C125" s="65"/>
      <c r="D125" s="65">
        <v>11</v>
      </c>
      <c r="E125" s="65"/>
      <c r="F125" s="64">
        <v>12</v>
      </c>
      <c r="G125" s="65"/>
      <c r="H125" s="66">
        <v>13</v>
      </c>
      <c r="I125" s="67"/>
      <c r="J125" s="66">
        <v>14</v>
      </c>
      <c r="K125" s="67"/>
      <c r="L125" s="67">
        <v>15</v>
      </c>
      <c r="M125" s="65"/>
      <c r="N125" s="64">
        <v>16</v>
      </c>
      <c r="O125" s="65"/>
      <c r="P125" s="59" t="s">
        <v>80</v>
      </c>
      <c r="Q125" s="65"/>
    </row>
    <row r="126" spans="1:17" ht="12.75">
      <c r="A126" s="9"/>
      <c r="B126" s="45"/>
      <c r="C126" s="45"/>
      <c r="D126" s="45"/>
      <c r="E126" s="45"/>
      <c r="F126" s="45"/>
      <c r="G126" s="45"/>
      <c r="H126" s="51"/>
      <c r="I126" s="51"/>
      <c r="J126" s="51"/>
      <c r="K126" s="51"/>
      <c r="L126" s="51"/>
      <c r="M126" s="45"/>
      <c r="N126" s="45"/>
      <c r="O126" s="45"/>
      <c r="P126" s="45"/>
      <c r="Q126" s="45"/>
    </row>
    <row r="127" spans="1:17" ht="12.75">
      <c r="A127" s="9">
        <v>1</v>
      </c>
      <c r="B127" s="9">
        <v>1</v>
      </c>
      <c r="C127" s="12">
        <f>1.5</f>
        <v>1.5</v>
      </c>
      <c r="D127" s="9">
        <v>1</v>
      </c>
      <c r="E127" s="12">
        <f>2</f>
        <v>2</v>
      </c>
      <c r="F127" s="9">
        <v>1</v>
      </c>
      <c r="G127" s="12">
        <f>2</f>
        <v>2</v>
      </c>
      <c r="H127" s="35">
        <v>1</v>
      </c>
      <c r="I127" s="47">
        <f>1.5</f>
        <v>1.5</v>
      </c>
      <c r="J127" s="35">
        <v>1</v>
      </c>
      <c r="K127" s="47">
        <f>1</f>
        <v>1</v>
      </c>
      <c r="L127" s="35">
        <v>1</v>
      </c>
      <c r="M127" s="47">
        <f>2</f>
        <v>2</v>
      </c>
      <c r="N127" s="9">
        <v>1</v>
      </c>
      <c r="O127" s="12">
        <f>1.5</f>
        <v>1.5</v>
      </c>
      <c r="P127" s="15">
        <v>27</v>
      </c>
      <c r="Q127" s="53">
        <f>1</f>
        <v>1</v>
      </c>
    </row>
    <row r="128" spans="1:17" ht="12.75">
      <c r="A128" s="9">
        <v>2</v>
      </c>
      <c r="B128" s="9">
        <v>1</v>
      </c>
      <c r="C128" s="12"/>
      <c r="D128" s="9">
        <v>1</v>
      </c>
      <c r="E128" s="12"/>
      <c r="F128" s="9">
        <v>1</v>
      </c>
      <c r="G128" s="12"/>
      <c r="H128" s="35">
        <v>1</v>
      </c>
      <c r="I128" s="47"/>
      <c r="J128" s="35">
        <v>2</v>
      </c>
      <c r="K128" s="47">
        <v>2.5</v>
      </c>
      <c r="L128" s="35">
        <v>1</v>
      </c>
      <c r="M128" s="47"/>
      <c r="N128" s="9">
        <v>1</v>
      </c>
      <c r="O128" s="12"/>
      <c r="P128" s="9">
        <v>35</v>
      </c>
      <c r="Q128" s="53">
        <f>(2+3)/2</f>
        <v>2.5</v>
      </c>
    </row>
    <row r="129" spans="1:17" ht="12.75">
      <c r="A129" s="9">
        <v>3</v>
      </c>
      <c r="B129" s="9">
        <v>2</v>
      </c>
      <c r="C129" s="12">
        <f>(3+4+5+6+7+8+9)/7</f>
        <v>6</v>
      </c>
      <c r="D129" s="9">
        <v>1</v>
      </c>
      <c r="E129" s="12"/>
      <c r="F129" s="9">
        <v>1</v>
      </c>
      <c r="G129" s="12"/>
      <c r="H129" s="35">
        <v>2</v>
      </c>
      <c r="I129" s="47">
        <f>3</f>
        <v>3</v>
      </c>
      <c r="J129" s="35">
        <v>2</v>
      </c>
      <c r="K129" s="47"/>
      <c r="L129" s="35">
        <v>1</v>
      </c>
      <c r="M129" s="47"/>
      <c r="N129" s="9">
        <v>2</v>
      </c>
      <c r="O129" s="12">
        <f>(3+4+5+6+7)/4</f>
        <v>6.25</v>
      </c>
      <c r="P129" s="9">
        <v>35</v>
      </c>
      <c r="Q129" s="53"/>
    </row>
    <row r="130" spans="1:17" ht="12.75">
      <c r="A130" s="9">
        <v>4</v>
      </c>
      <c r="B130" s="9">
        <v>2</v>
      </c>
      <c r="C130" s="12"/>
      <c r="D130" s="9">
        <v>2</v>
      </c>
      <c r="E130" s="12">
        <f>(4+5+6+7+8+9+10)/7</f>
        <v>7</v>
      </c>
      <c r="F130" s="9">
        <v>2</v>
      </c>
      <c r="G130" s="12">
        <f>(4+5+6+7)/4</f>
        <v>5.5</v>
      </c>
      <c r="H130" s="35">
        <v>3</v>
      </c>
      <c r="I130" s="47">
        <f>(4+5+6+7+8+9+10)/7</f>
        <v>7</v>
      </c>
      <c r="J130" s="35">
        <v>3</v>
      </c>
      <c r="K130" s="47">
        <f>(4+5+6+7)/4</f>
        <v>5.5</v>
      </c>
      <c r="L130" s="35">
        <v>2</v>
      </c>
      <c r="M130" s="47">
        <f>(4+5+6+7+8+9)/6</f>
        <v>6.5</v>
      </c>
      <c r="N130" s="9">
        <v>2</v>
      </c>
      <c r="O130" s="12"/>
      <c r="P130" s="9">
        <v>40</v>
      </c>
      <c r="Q130" s="53">
        <f>4</f>
        <v>4</v>
      </c>
    </row>
    <row r="131" spans="1:17" ht="12.75">
      <c r="A131" s="9">
        <v>5</v>
      </c>
      <c r="B131" s="9">
        <v>2</v>
      </c>
      <c r="C131" s="12"/>
      <c r="D131" s="9">
        <v>2</v>
      </c>
      <c r="E131" s="12"/>
      <c r="F131" s="9">
        <v>2</v>
      </c>
      <c r="G131" s="12"/>
      <c r="H131" s="35">
        <v>3</v>
      </c>
      <c r="I131" s="47"/>
      <c r="J131" s="35">
        <v>3</v>
      </c>
      <c r="K131" s="47"/>
      <c r="L131" s="35">
        <v>2</v>
      </c>
      <c r="M131" s="47"/>
      <c r="N131" s="9">
        <v>2</v>
      </c>
      <c r="O131" s="12"/>
      <c r="P131" s="15">
        <v>41</v>
      </c>
      <c r="Q131" s="53">
        <v>5</v>
      </c>
    </row>
    <row r="132" spans="1:19" ht="12.75">
      <c r="A132" s="9">
        <v>6</v>
      </c>
      <c r="B132" s="9">
        <v>2</v>
      </c>
      <c r="C132" s="12"/>
      <c r="D132" s="9">
        <v>2</v>
      </c>
      <c r="E132" s="12"/>
      <c r="F132" s="9">
        <v>2</v>
      </c>
      <c r="G132" s="12"/>
      <c r="H132" s="35">
        <v>3</v>
      </c>
      <c r="I132" s="47"/>
      <c r="J132" s="35">
        <v>3</v>
      </c>
      <c r="K132" s="47"/>
      <c r="L132" s="35">
        <v>2</v>
      </c>
      <c r="M132" s="47"/>
      <c r="N132" s="9">
        <v>2</v>
      </c>
      <c r="O132" s="12"/>
      <c r="P132" s="15">
        <v>42</v>
      </c>
      <c r="Q132" s="53">
        <v>6</v>
      </c>
      <c r="S132" s="30"/>
    </row>
    <row r="133" spans="1:17" ht="12.75">
      <c r="A133" s="9">
        <v>7</v>
      </c>
      <c r="B133" s="9">
        <v>2</v>
      </c>
      <c r="C133" s="12"/>
      <c r="D133" s="9">
        <v>2</v>
      </c>
      <c r="E133" s="12"/>
      <c r="F133" s="9">
        <v>2</v>
      </c>
      <c r="G133" s="12"/>
      <c r="H133" s="35">
        <v>3</v>
      </c>
      <c r="I133" s="47"/>
      <c r="J133" s="35">
        <v>3</v>
      </c>
      <c r="K133" s="47"/>
      <c r="L133" s="35">
        <v>2</v>
      </c>
      <c r="M133" s="47"/>
      <c r="N133" s="9">
        <v>2</v>
      </c>
      <c r="O133" s="12"/>
      <c r="P133" s="15">
        <v>44</v>
      </c>
      <c r="Q133" s="53">
        <f>(7+8)/2</f>
        <v>7.5</v>
      </c>
    </row>
    <row r="134" spans="1:17" ht="12.75">
      <c r="A134" s="9">
        <v>8</v>
      </c>
      <c r="B134" s="9">
        <v>2</v>
      </c>
      <c r="C134" s="12"/>
      <c r="D134" s="9">
        <v>2</v>
      </c>
      <c r="E134" s="12"/>
      <c r="F134" s="9">
        <v>3</v>
      </c>
      <c r="G134" s="12">
        <f>(8+9+10+11)/4</f>
        <v>9.5</v>
      </c>
      <c r="H134" s="35">
        <v>3</v>
      </c>
      <c r="I134" s="47"/>
      <c r="J134" s="35">
        <v>4</v>
      </c>
      <c r="K134" s="47">
        <f>(8+9+10+11+12+13+14+15)/8</f>
        <v>11.5</v>
      </c>
      <c r="L134" s="35">
        <v>2</v>
      </c>
      <c r="M134" s="47"/>
      <c r="N134" s="9">
        <v>3</v>
      </c>
      <c r="O134" s="12">
        <f>(8+9+10)/3</f>
        <v>9</v>
      </c>
      <c r="P134" s="15">
        <v>44</v>
      </c>
      <c r="Q134" s="53"/>
    </row>
    <row r="135" spans="1:17" ht="12.75">
      <c r="A135" s="9">
        <v>9</v>
      </c>
      <c r="B135" s="9">
        <v>2</v>
      </c>
      <c r="C135" s="12"/>
      <c r="D135" s="9">
        <v>2</v>
      </c>
      <c r="E135" s="12"/>
      <c r="F135" s="9">
        <v>3</v>
      </c>
      <c r="G135" s="12"/>
      <c r="H135" s="35">
        <v>3</v>
      </c>
      <c r="I135" s="47"/>
      <c r="J135" s="35">
        <v>4</v>
      </c>
      <c r="K135" s="47"/>
      <c r="L135" s="35">
        <v>2</v>
      </c>
      <c r="M135" s="47"/>
      <c r="N135" s="9">
        <v>3</v>
      </c>
      <c r="O135" s="12"/>
      <c r="P135" s="15">
        <v>45</v>
      </c>
      <c r="Q135" s="53">
        <v>9</v>
      </c>
    </row>
    <row r="136" spans="1:17" ht="12.75">
      <c r="A136" s="9">
        <v>10</v>
      </c>
      <c r="B136" s="9">
        <v>3</v>
      </c>
      <c r="C136" s="12">
        <f>(10+11+12+13+14)/5</f>
        <v>12</v>
      </c>
      <c r="D136" s="9">
        <v>2</v>
      </c>
      <c r="E136" s="12"/>
      <c r="F136" s="9">
        <v>3</v>
      </c>
      <c r="G136" s="12"/>
      <c r="H136" s="35">
        <v>3</v>
      </c>
      <c r="I136" s="47"/>
      <c r="J136" s="35">
        <v>4</v>
      </c>
      <c r="K136" s="47"/>
      <c r="L136" s="35">
        <v>3</v>
      </c>
      <c r="M136" s="47">
        <f>(10+11+12+13)/4</f>
        <v>11.5</v>
      </c>
      <c r="N136" s="9">
        <v>3</v>
      </c>
      <c r="O136" s="12"/>
      <c r="P136" s="9">
        <v>47</v>
      </c>
      <c r="Q136" s="53">
        <v>10</v>
      </c>
    </row>
    <row r="137" spans="1:17" ht="12.75">
      <c r="A137" s="9">
        <v>11</v>
      </c>
      <c r="B137" s="9">
        <v>3</v>
      </c>
      <c r="C137" s="12"/>
      <c r="D137" s="9">
        <v>3</v>
      </c>
      <c r="E137" s="12">
        <f>(11+12)/2</f>
        <v>11.5</v>
      </c>
      <c r="F137" s="9">
        <v>3</v>
      </c>
      <c r="G137" s="12"/>
      <c r="H137" s="35">
        <v>4</v>
      </c>
      <c r="I137" s="47">
        <f>(11+12+13+14+15+16+17)/7</f>
        <v>14</v>
      </c>
      <c r="J137" s="35">
        <v>4</v>
      </c>
      <c r="K137" s="47"/>
      <c r="L137" s="35">
        <v>3</v>
      </c>
      <c r="M137" s="47"/>
      <c r="N137" s="9">
        <v>4</v>
      </c>
      <c r="O137" s="12">
        <f>(11+12+13+14+15)/5</f>
        <v>13</v>
      </c>
      <c r="P137" s="15">
        <v>48</v>
      </c>
      <c r="Q137" s="53">
        <f>(11+12)/2</f>
        <v>11.5</v>
      </c>
    </row>
    <row r="138" spans="1:17" ht="12.75">
      <c r="A138" s="9">
        <v>12</v>
      </c>
      <c r="B138" s="9">
        <v>3</v>
      </c>
      <c r="C138" s="12"/>
      <c r="D138" s="9">
        <v>3</v>
      </c>
      <c r="E138" s="12"/>
      <c r="F138" s="9">
        <v>4</v>
      </c>
      <c r="G138" s="12">
        <f>(12+13+14+15+16+17+18)/7</f>
        <v>15</v>
      </c>
      <c r="H138" s="35">
        <v>4</v>
      </c>
      <c r="I138" s="47"/>
      <c r="J138" s="35">
        <v>4</v>
      </c>
      <c r="K138" s="47"/>
      <c r="L138" s="35">
        <v>3</v>
      </c>
      <c r="M138" s="47"/>
      <c r="N138" s="9">
        <v>4</v>
      </c>
      <c r="O138" s="12"/>
      <c r="P138" s="15">
        <v>48</v>
      </c>
      <c r="Q138" s="53"/>
    </row>
    <row r="139" spans="1:17" ht="12.75">
      <c r="A139" s="9">
        <v>13</v>
      </c>
      <c r="B139" s="9">
        <v>3</v>
      </c>
      <c r="C139" s="12"/>
      <c r="D139" s="9">
        <v>4</v>
      </c>
      <c r="E139" s="12">
        <f>(13+14+15+16+17+18+19)/7</f>
        <v>16</v>
      </c>
      <c r="F139" s="9">
        <v>4</v>
      </c>
      <c r="G139" s="12"/>
      <c r="H139" s="35">
        <v>4</v>
      </c>
      <c r="I139" s="47"/>
      <c r="J139" s="35">
        <v>4</v>
      </c>
      <c r="K139" s="47"/>
      <c r="L139" s="35">
        <v>3</v>
      </c>
      <c r="M139" s="47"/>
      <c r="N139" s="9">
        <v>4</v>
      </c>
      <c r="O139" s="12"/>
      <c r="P139" s="15">
        <v>49</v>
      </c>
      <c r="Q139" s="53">
        <v>13</v>
      </c>
    </row>
    <row r="140" spans="1:17" ht="12.75">
      <c r="A140" s="9">
        <v>14</v>
      </c>
      <c r="B140" s="9">
        <v>3</v>
      </c>
      <c r="C140" s="12"/>
      <c r="D140" s="9">
        <v>4</v>
      </c>
      <c r="E140" s="12"/>
      <c r="F140" s="9">
        <v>4</v>
      </c>
      <c r="G140" s="12"/>
      <c r="H140" s="35">
        <v>4</v>
      </c>
      <c r="I140" s="47"/>
      <c r="J140" s="35">
        <v>4</v>
      </c>
      <c r="K140" s="47"/>
      <c r="L140" s="35">
        <v>4</v>
      </c>
      <c r="M140" s="47">
        <f>(14+15+16+17+18+19)/6</f>
        <v>16.5</v>
      </c>
      <c r="N140" s="9">
        <v>4</v>
      </c>
      <c r="O140" s="12"/>
      <c r="P140" s="15">
        <v>51</v>
      </c>
      <c r="Q140" s="53">
        <v>14</v>
      </c>
    </row>
    <row r="141" spans="1:17" ht="12.75">
      <c r="A141" s="9">
        <v>15</v>
      </c>
      <c r="B141" s="9">
        <v>4</v>
      </c>
      <c r="C141" s="12">
        <f>(15+16+17+18)/4</f>
        <v>16.5</v>
      </c>
      <c r="D141" s="9">
        <v>4</v>
      </c>
      <c r="E141" s="12"/>
      <c r="F141" s="9">
        <v>4</v>
      </c>
      <c r="G141" s="12"/>
      <c r="H141" s="35">
        <v>4</v>
      </c>
      <c r="I141" s="47"/>
      <c r="J141" s="35">
        <v>4</v>
      </c>
      <c r="K141" s="47"/>
      <c r="L141" s="35">
        <v>4</v>
      </c>
      <c r="M141" s="47"/>
      <c r="N141" s="9">
        <v>4</v>
      </c>
      <c r="O141" s="12"/>
      <c r="P141" s="15">
        <v>52</v>
      </c>
      <c r="Q141" s="53">
        <v>15</v>
      </c>
    </row>
    <row r="142" spans="1:17" ht="12.75">
      <c r="A142" s="9">
        <v>16</v>
      </c>
      <c r="B142" s="9">
        <v>4</v>
      </c>
      <c r="C142" s="12"/>
      <c r="D142" s="9">
        <v>4</v>
      </c>
      <c r="E142" s="12"/>
      <c r="F142" s="9">
        <v>4</v>
      </c>
      <c r="G142" s="12"/>
      <c r="H142" s="35">
        <v>4</v>
      </c>
      <c r="I142" s="47"/>
      <c r="J142" s="35">
        <v>5</v>
      </c>
      <c r="K142" s="47">
        <f>(16+17+18+19+20)/5</f>
        <v>18</v>
      </c>
      <c r="L142" s="35">
        <v>4</v>
      </c>
      <c r="M142" s="47"/>
      <c r="N142" s="9">
        <v>5</v>
      </c>
      <c r="O142" s="12">
        <f>(16+17+18+19+20)/5</f>
        <v>18</v>
      </c>
      <c r="P142" s="9">
        <v>54</v>
      </c>
      <c r="Q142" s="53">
        <v>16</v>
      </c>
    </row>
    <row r="143" spans="1:17" ht="12.75">
      <c r="A143" s="9">
        <v>17</v>
      </c>
      <c r="B143" s="9">
        <v>4</v>
      </c>
      <c r="C143" s="12"/>
      <c r="D143" s="9">
        <v>4</v>
      </c>
      <c r="E143" s="12"/>
      <c r="F143" s="9">
        <v>4</v>
      </c>
      <c r="G143" s="12"/>
      <c r="H143" s="35">
        <v>4</v>
      </c>
      <c r="I143" s="47"/>
      <c r="J143" s="35">
        <v>5</v>
      </c>
      <c r="K143" s="51"/>
      <c r="L143" s="35">
        <v>4</v>
      </c>
      <c r="M143" s="47"/>
      <c r="N143" s="9">
        <v>5</v>
      </c>
      <c r="O143" s="12"/>
      <c r="P143" s="15">
        <v>57</v>
      </c>
      <c r="Q143" s="53">
        <v>17</v>
      </c>
    </row>
    <row r="144" spans="1:17" ht="12.75">
      <c r="A144" s="9">
        <v>18</v>
      </c>
      <c r="B144" s="9">
        <v>4</v>
      </c>
      <c r="C144" s="12"/>
      <c r="D144" s="9">
        <v>4</v>
      </c>
      <c r="E144" s="12"/>
      <c r="F144" s="9">
        <v>4</v>
      </c>
      <c r="G144" s="12"/>
      <c r="H144" s="35">
        <v>5</v>
      </c>
      <c r="I144" s="47">
        <f>(18+19+20)/3</f>
        <v>19</v>
      </c>
      <c r="J144" s="35">
        <v>5</v>
      </c>
      <c r="K144" s="51"/>
      <c r="L144" s="35">
        <v>4</v>
      </c>
      <c r="M144" s="47"/>
      <c r="N144" s="9">
        <v>5</v>
      </c>
      <c r="O144" s="45"/>
      <c r="P144" s="15">
        <v>61</v>
      </c>
      <c r="Q144" s="53">
        <v>18</v>
      </c>
    </row>
    <row r="145" spans="1:17" ht="12.75">
      <c r="A145" s="9">
        <v>19</v>
      </c>
      <c r="B145" s="9">
        <v>5</v>
      </c>
      <c r="C145" s="12">
        <f>(19+20)/2</f>
        <v>19.5</v>
      </c>
      <c r="D145" s="9">
        <v>4</v>
      </c>
      <c r="E145" s="12"/>
      <c r="F145" s="9">
        <v>5</v>
      </c>
      <c r="G145" s="12">
        <f>19.5</f>
        <v>19.5</v>
      </c>
      <c r="H145" s="35">
        <v>5</v>
      </c>
      <c r="I145" s="47"/>
      <c r="J145" s="35">
        <v>5</v>
      </c>
      <c r="K145" s="51"/>
      <c r="L145" s="35">
        <v>4</v>
      </c>
      <c r="M145" s="47"/>
      <c r="N145" s="9">
        <v>5</v>
      </c>
      <c r="O145" s="45"/>
      <c r="P145" s="15">
        <v>62</v>
      </c>
      <c r="Q145" s="53">
        <f>(19+20)/2</f>
        <v>19.5</v>
      </c>
    </row>
    <row r="146" spans="1:17" ht="12.75">
      <c r="A146" s="9">
        <v>20</v>
      </c>
      <c r="B146" s="9">
        <v>5</v>
      </c>
      <c r="C146" s="12"/>
      <c r="D146" s="9">
        <v>5</v>
      </c>
      <c r="E146" s="12">
        <f>20</f>
        <v>20</v>
      </c>
      <c r="F146" s="9">
        <v>5</v>
      </c>
      <c r="G146" s="45"/>
      <c r="H146" s="35">
        <v>5</v>
      </c>
      <c r="I146" s="47"/>
      <c r="J146" s="35">
        <v>5</v>
      </c>
      <c r="K146" s="51"/>
      <c r="L146" s="35">
        <v>5</v>
      </c>
      <c r="M146" s="48">
        <v>20</v>
      </c>
      <c r="N146" s="9">
        <v>5</v>
      </c>
      <c r="O146" s="45"/>
      <c r="P146" s="15">
        <v>62</v>
      </c>
      <c r="Q146" s="45"/>
    </row>
    <row r="150" spans="1:4" ht="12.75">
      <c r="A150" s="19"/>
      <c r="B150" s="19"/>
      <c r="C150" s="19"/>
      <c r="D150" s="44"/>
    </row>
    <row r="151" spans="1:4" ht="15.75">
      <c r="A151" s="69"/>
      <c r="B151" s="41"/>
      <c r="C151" s="41"/>
      <c r="D151" s="42"/>
    </row>
    <row r="152" spans="1:4" ht="15.75">
      <c r="A152" s="69"/>
      <c r="B152" s="41"/>
      <c r="C152" s="41"/>
      <c r="D152" s="42"/>
    </row>
    <row r="153" spans="1:4" ht="15.75">
      <c r="A153" s="69"/>
      <c r="B153" s="41"/>
      <c r="C153" s="41"/>
      <c r="D153" s="42"/>
    </row>
    <row r="154" spans="1:4" ht="15.75">
      <c r="A154" s="69"/>
      <c r="B154" s="41"/>
      <c r="C154" s="41"/>
      <c r="D154" s="42"/>
    </row>
    <row r="155" spans="1:4" ht="15.75">
      <c r="A155" s="69"/>
      <c r="B155" s="41"/>
      <c r="C155" s="41"/>
      <c r="D155" s="42"/>
    </row>
    <row r="156" spans="1:4" ht="15.75">
      <c r="A156" s="69"/>
      <c r="B156" s="41"/>
      <c r="C156" s="41"/>
      <c r="D156" s="42"/>
    </row>
    <row r="157" spans="1:4" ht="15.75">
      <c r="A157" s="69"/>
      <c r="B157" s="41"/>
      <c r="C157" s="41"/>
      <c r="D157" s="42"/>
    </row>
    <row r="158" spans="1:4" ht="15.75">
      <c r="A158" s="69"/>
      <c r="B158" s="41"/>
      <c r="C158" s="41"/>
      <c r="D158" s="42"/>
    </row>
    <row r="159" spans="1:4" ht="15.75">
      <c r="A159" s="69"/>
      <c r="B159" s="41"/>
      <c r="C159" s="41"/>
      <c r="D159" s="42"/>
    </row>
    <row r="160" spans="1:4" ht="15.75">
      <c r="A160" s="69"/>
      <c r="B160" s="41"/>
      <c r="C160" s="41"/>
      <c r="D160" s="42"/>
    </row>
    <row r="161" spans="1:4" ht="15.75">
      <c r="A161" s="69"/>
      <c r="B161" s="41"/>
      <c r="C161" s="41"/>
      <c r="D161" s="42"/>
    </row>
    <row r="162" spans="1:4" ht="15.75">
      <c r="A162" s="69"/>
      <c r="B162" s="41"/>
      <c r="C162" s="41"/>
      <c r="D162" s="42"/>
    </row>
    <row r="163" spans="1:4" ht="15.75">
      <c r="A163" s="69"/>
      <c r="B163" s="41"/>
      <c r="C163" s="41"/>
      <c r="D163" s="42"/>
    </row>
    <row r="164" spans="1:4" ht="15.75">
      <c r="A164" s="69"/>
      <c r="B164" s="41"/>
      <c r="C164" s="41"/>
      <c r="D164" s="42"/>
    </row>
    <row r="165" spans="1:4" ht="15.75">
      <c r="A165" s="69"/>
      <c r="B165" s="41"/>
      <c r="C165" s="41"/>
      <c r="D165" s="42"/>
    </row>
    <row r="166" spans="1:4" ht="15.75">
      <c r="A166" s="69"/>
      <c r="B166" s="41"/>
      <c r="C166" s="41"/>
      <c r="D166" s="49"/>
    </row>
    <row r="167" spans="1:4" ht="15.75">
      <c r="A167" s="69"/>
      <c r="B167" s="41"/>
      <c r="C167" s="41"/>
      <c r="D167" s="49"/>
    </row>
    <row r="168" spans="1:4" ht="15.75">
      <c r="A168" s="69"/>
      <c r="B168" s="41"/>
      <c r="C168" s="41"/>
      <c r="D168" s="49"/>
    </row>
    <row r="169" spans="1:4" ht="15.75">
      <c r="A169" s="69"/>
      <c r="B169" s="41"/>
      <c r="C169" s="41"/>
      <c r="D169" s="49"/>
    </row>
    <row r="170" spans="1:4" ht="15.75">
      <c r="A170" s="69"/>
      <c r="B170" s="41"/>
      <c r="C170" s="41"/>
      <c r="D170" s="49"/>
    </row>
    <row r="171" spans="1:4" ht="12.75">
      <c r="A171" s="30"/>
      <c r="B171" s="30"/>
      <c r="C171" s="30"/>
      <c r="D171" s="30"/>
    </row>
    <row r="183" spans="1:14" ht="12.75">
      <c r="A183" s="12" t="s">
        <v>46</v>
      </c>
      <c r="B183" s="12" t="s">
        <v>47</v>
      </c>
      <c r="C183" s="12" t="s">
        <v>49</v>
      </c>
      <c r="D183" s="43" t="s">
        <v>81</v>
      </c>
      <c r="F183" s="72" t="s">
        <v>50</v>
      </c>
      <c r="G183" s="72" t="s">
        <v>51</v>
      </c>
      <c r="H183" s="72" t="s">
        <v>52</v>
      </c>
      <c r="I183" s="73" t="s">
        <v>81</v>
      </c>
      <c r="K183" s="12" t="s">
        <v>53</v>
      </c>
      <c r="L183" s="12" t="s">
        <v>54</v>
      </c>
      <c r="M183" s="12" t="s">
        <v>61</v>
      </c>
      <c r="N183" s="73" t="s">
        <v>81</v>
      </c>
    </row>
    <row r="184" spans="1:14" ht="15.75">
      <c r="A184" s="55">
        <v>12.5</v>
      </c>
      <c r="B184" s="48">
        <v>16</v>
      </c>
      <c r="C184" s="48">
        <v>2.5</v>
      </c>
      <c r="D184" s="47">
        <v>5</v>
      </c>
      <c r="F184" s="54">
        <v>3.5</v>
      </c>
      <c r="G184" s="54">
        <v>6.5</v>
      </c>
      <c r="H184" s="54">
        <v>4</v>
      </c>
      <c r="I184" s="54">
        <v>5</v>
      </c>
      <c r="K184" s="74">
        <v>5</v>
      </c>
      <c r="L184" s="74">
        <v>4</v>
      </c>
      <c r="M184" s="74">
        <v>8</v>
      </c>
      <c r="N184" s="74">
        <v>5</v>
      </c>
    </row>
    <row r="185" spans="1:14" ht="15.75">
      <c r="A185" s="55">
        <v>4</v>
      </c>
      <c r="B185" s="48">
        <v>11</v>
      </c>
      <c r="C185" s="48">
        <v>12.5</v>
      </c>
      <c r="D185" s="47">
        <v>15</v>
      </c>
      <c r="F185" s="54">
        <v>15</v>
      </c>
      <c r="G185" s="54">
        <v>12.5</v>
      </c>
      <c r="H185" s="54">
        <v>19.5</v>
      </c>
      <c r="I185" s="54">
        <v>15</v>
      </c>
      <c r="K185" s="74">
        <v>10</v>
      </c>
      <c r="L185" s="74">
        <v>19.5</v>
      </c>
      <c r="M185" s="74">
        <v>8</v>
      </c>
      <c r="N185" s="74">
        <v>15</v>
      </c>
    </row>
    <row r="186" spans="1:14" ht="15.75">
      <c r="A186" s="55">
        <v>7</v>
      </c>
      <c r="B186" s="48">
        <v>5.5</v>
      </c>
      <c r="C186" s="48">
        <v>7.5</v>
      </c>
      <c r="D186" s="47">
        <v>11.5</v>
      </c>
      <c r="F186" s="54">
        <v>9</v>
      </c>
      <c r="G186" s="54">
        <v>18.5</v>
      </c>
      <c r="H186" s="54">
        <v>10</v>
      </c>
      <c r="I186" s="54">
        <v>11.5</v>
      </c>
      <c r="K186" s="74">
        <v>10</v>
      </c>
      <c r="L186" s="74">
        <v>7.5</v>
      </c>
      <c r="M186" s="74">
        <v>15</v>
      </c>
      <c r="N186" s="74">
        <v>11.5</v>
      </c>
    </row>
    <row r="187" spans="1:14" ht="15.75">
      <c r="A187" s="55">
        <v>18.5</v>
      </c>
      <c r="B187" s="48">
        <v>5.5</v>
      </c>
      <c r="C187" s="48">
        <v>17</v>
      </c>
      <c r="D187" s="47">
        <v>17</v>
      </c>
      <c r="F187" s="54">
        <v>15</v>
      </c>
      <c r="G187" s="70">
        <v>12.5</v>
      </c>
      <c r="H187" s="70">
        <v>14.5</v>
      </c>
      <c r="I187" s="54">
        <v>17</v>
      </c>
      <c r="K187" s="75">
        <v>20</v>
      </c>
      <c r="L187" s="75">
        <v>14</v>
      </c>
      <c r="M187" s="75">
        <v>3</v>
      </c>
      <c r="N187" s="74">
        <v>17</v>
      </c>
    </row>
    <row r="188" spans="1:14" ht="15.75">
      <c r="A188" s="55">
        <v>12.5</v>
      </c>
      <c r="B188" s="48">
        <v>16</v>
      </c>
      <c r="C188" s="48">
        <v>7.5</v>
      </c>
      <c r="D188" s="47">
        <v>6</v>
      </c>
      <c r="F188" s="54">
        <v>3.5</v>
      </c>
      <c r="G188" s="70">
        <v>12.5</v>
      </c>
      <c r="H188" s="70">
        <v>10</v>
      </c>
      <c r="I188" s="54">
        <v>6</v>
      </c>
      <c r="K188" s="74">
        <v>5</v>
      </c>
      <c r="L188" s="74">
        <v>4</v>
      </c>
      <c r="M188" s="74">
        <v>19.5</v>
      </c>
      <c r="N188" s="74">
        <v>6</v>
      </c>
    </row>
    <row r="189" spans="1:14" ht="15.75">
      <c r="A189" s="55">
        <v>1.5</v>
      </c>
      <c r="B189" s="48">
        <v>16</v>
      </c>
      <c r="C189" s="48">
        <v>12.5</v>
      </c>
      <c r="D189" s="47">
        <v>7.5</v>
      </c>
      <c r="F189" s="54">
        <v>15</v>
      </c>
      <c r="G189" s="70">
        <v>6.5</v>
      </c>
      <c r="H189" s="70">
        <v>14.5</v>
      </c>
      <c r="I189" s="54">
        <v>7.5</v>
      </c>
      <c r="K189" s="74">
        <v>10</v>
      </c>
      <c r="L189" s="74">
        <v>14</v>
      </c>
      <c r="M189" s="74">
        <v>8</v>
      </c>
      <c r="N189" s="74">
        <v>7.5</v>
      </c>
    </row>
    <row r="190" spans="1:14" ht="15.75">
      <c r="A190" s="55">
        <v>12.5</v>
      </c>
      <c r="B190" s="48">
        <v>19.5</v>
      </c>
      <c r="C190" s="48">
        <v>20</v>
      </c>
      <c r="D190" s="47">
        <v>18</v>
      </c>
      <c r="F190" s="54">
        <v>9</v>
      </c>
      <c r="G190" s="70">
        <v>12.5</v>
      </c>
      <c r="H190" s="70">
        <v>14.5</v>
      </c>
      <c r="I190" s="54">
        <v>18</v>
      </c>
      <c r="K190" s="74">
        <v>16.5</v>
      </c>
      <c r="L190" s="74">
        <v>14</v>
      </c>
      <c r="M190" s="74">
        <v>15</v>
      </c>
      <c r="N190" s="74">
        <v>18</v>
      </c>
    </row>
    <row r="191" spans="1:14" ht="15.75">
      <c r="A191" s="55">
        <v>12.5</v>
      </c>
      <c r="B191" s="48">
        <v>11</v>
      </c>
      <c r="C191" s="48">
        <v>7.5</v>
      </c>
      <c r="D191" s="47">
        <v>7.5</v>
      </c>
      <c r="F191" s="54">
        <v>9</v>
      </c>
      <c r="G191" s="70">
        <v>1.5</v>
      </c>
      <c r="H191" s="70">
        <v>19.5</v>
      </c>
      <c r="I191" s="54">
        <v>7.5</v>
      </c>
      <c r="K191" s="74">
        <v>10</v>
      </c>
      <c r="L191" s="74">
        <v>19.5</v>
      </c>
      <c r="M191" s="74">
        <v>15</v>
      </c>
      <c r="N191" s="74">
        <v>7.5</v>
      </c>
    </row>
    <row r="192" spans="1:14" ht="15.75">
      <c r="A192" s="55">
        <v>7</v>
      </c>
      <c r="B192" s="48">
        <v>5.5</v>
      </c>
      <c r="C192" s="48">
        <v>12.5</v>
      </c>
      <c r="D192" s="47">
        <v>11.5</v>
      </c>
      <c r="F192" s="54">
        <v>19</v>
      </c>
      <c r="G192" s="70">
        <v>12.5</v>
      </c>
      <c r="H192" s="70">
        <v>4</v>
      </c>
      <c r="I192" s="54">
        <v>11.5</v>
      </c>
      <c r="K192" s="74">
        <v>10</v>
      </c>
      <c r="L192" s="74">
        <v>14</v>
      </c>
      <c r="M192" s="74">
        <v>8</v>
      </c>
      <c r="N192" s="74">
        <v>11.5</v>
      </c>
    </row>
    <row r="193" spans="1:14" ht="15.75">
      <c r="A193" s="55">
        <v>18.5</v>
      </c>
      <c r="B193" s="48">
        <v>1.5</v>
      </c>
      <c r="C193" s="48">
        <v>2.5</v>
      </c>
      <c r="D193" s="47">
        <v>9</v>
      </c>
      <c r="F193" s="54">
        <v>15</v>
      </c>
      <c r="G193" s="70">
        <v>12.5</v>
      </c>
      <c r="H193" s="70">
        <v>4</v>
      </c>
      <c r="I193" s="54">
        <v>9</v>
      </c>
      <c r="K193" s="74">
        <v>10</v>
      </c>
      <c r="L193" s="74">
        <v>4</v>
      </c>
      <c r="M193" s="74">
        <v>8</v>
      </c>
      <c r="N193" s="74">
        <v>9</v>
      </c>
    </row>
    <row r="194" spans="1:14" ht="15.75">
      <c r="A194" s="55">
        <v>12.5</v>
      </c>
      <c r="B194" s="48">
        <v>19.5</v>
      </c>
      <c r="C194" s="48">
        <v>17</v>
      </c>
      <c r="D194" s="47">
        <v>19.5</v>
      </c>
      <c r="F194" s="54">
        <v>9</v>
      </c>
      <c r="G194" s="70">
        <v>18.5</v>
      </c>
      <c r="H194" s="70">
        <v>14.5</v>
      </c>
      <c r="I194" s="54">
        <v>19.5</v>
      </c>
      <c r="K194" s="74">
        <v>16.5</v>
      </c>
      <c r="L194" s="74">
        <v>14</v>
      </c>
      <c r="M194" s="74">
        <v>19.5</v>
      </c>
      <c r="N194" s="74">
        <v>19.5</v>
      </c>
    </row>
    <row r="195" spans="1:14" ht="15.75">
      <c r="A195" s="55">
        <v>4</v>
      </c>
      <c r="B195" s="48">
        <v>5.5</v>
      </c>
      <c r="C195" s="48">
        <v>2.5</v>
      </c>
      <c r="D195" s="47">
        <v>1</v>
      </c>
      <c r="F195" s="70">
        <v>3.5</v>
      </c>
      <c r="G195" s="70">
        <v>3.5</v>
      </c>
      <c r="H195" s="70">
        <v>1.5</v>
      </c>
      <c r="I195" s="54">
        <v>1</v>
      </c>
      <c r="K195" s="74">
        <v>2</v>
      </c>
      <c r="L195" s="74">
        <v>1.5</v>
      </c>
      <c r="M195" s="74">
        <v>3</v>
      </c>
      <c r="N195" s="74">
        <v>1</v>
      </c>
    </row>
    <row r="196" spans="1:14" ht="15.75">
      <c r="A196" s="55">
        <v>12.5</v>
      </c>
      <c r="B196" s="48">
        <v>11</v>
      </c>
      <c r="C196" s="48">
        <v>17</v>
      </c>
      <c r="D196" s="47">
        <v>14</v>
      </c>
      <c r="F196" s="54">
        <v>9</v>
      </c>
      <c r="G196" s="70">
        <v>6.5</v>
      </c>
      <c r="H196" s="70">
        <v>10</v>
      </c>
      <c r="I196" s="54">
        <v>14</v>
      </c>
      <c r="K196" s="74">
        <v>16.5</v>
      </c>
      <c r="L196" s="74">
        <v>7.5</v>
      </c>
      <c r="M196" s="74">
        <v>1</v>
      </c>
      <c r="N196" s="74">
        <v>14</v>
      </c>
    </row>
    <row r="197" spans="1:14" ht="15.75">
      <c r="A197" s="55">
        <v>18.5</v>
      </c>
      <c r="B197" s="48">
        <v>16</v>
      </c>
      <c r="C197" s="48">
        <v>7.5</v>
      </c>
      <c r="D197" s="47">
        <v>13</v>
      </c>
      <c r="F197" s="54">
        <v>9</v>
      </c>
      <c r="G197" s="70">
        <v>12.5</v>
      </c>
      <c r="H197" s="70">
        <v>14.5</v>
      </c>
      <c r="I197" s="54">
        <v>13</v>
      </c>
      <c r="K197" s="74">
        <v>16.5</v>
      </c>
      <c r="L197" s="74">
        <v>14</v>
      </c>
      <c r="M197" s="74">
        <v>8</v>
      </c>
      <c r="N197" s="74">
        <v>13</v>
      </c>
    </row>
    <row r="198" spans="1:14" ht="15.75">
      <c r="A198" s="55">
        <v>12.5</v>
      </c>
      <c r="B198" s="48">
        <v>11</v>
      </c>
      <c r="C198" s="48">
        <v>17</v>
      </c>
      <c r="D198" s="47">
        <v>19.5</v>
      </c>
      <c r="F198" s="54">
        <v>15</v>
      </c>
      <c r="G198" s="70">
        <v>18.5</v>
      </c>
      <c r="H198" s="70">
        <v>14.5</v>
      </c>
      <c r="I198" s="54">
        <v>19.5</v>
      </c>
      <c r="K198" s="74">
        <v>16.5</v>
      </c>
      <c r="L198" s="74">
        <v>14</v>
      </c>
      <c r="M198" s="74">
        <v>15</v>
      </c>
      <c r="N198" s="74">
        <v>19.5</v>
      </c>
    </row>
    <row r="199" spans="1:14" ht="15.75">
      <c r="A199" s="55">
        <v>7</v>
      </c>
      <c r="B199" s="48">
        <v>1.5</v>
      </c>
      <c r="C199" s="48">
        <v>7.5</v>
      </c>
      <c r="D199" s="46">
        <v>2.5</v>
      </c>
      <c r="F199" s="54">
        <v>19</v>
      </c>
      <c r="G199" s="70">
        <v>3.5</v>
      </c>
      <c r="H199" s="54">
        <v>1.5</v>
      </c>
      <c r="I199" s="71">
        <v>2.5</v>
      </c>
      <c r="K199" s="74">
        <v>5</v>
      </c>
      <c r="L199" s="74">
        <v>1.5</v>
      </c>
      <c r="M199" s="74">
        <v>3</v>
      </c>
      <c r="N199" s="76">
        <v>2.5</v>
      </c>
    </row>
    <row r="200" spans="1:14" ht="15.75">
      <c r="A200" s="55">
        <v>12.5</v>
      </c>
      <c r="B200" s="48">
        <v>5.5</v>
      </c>
      <c r="C200" s="48">
        <v>2.5</v>
      </c>
      <c r="D200" s="46">
        <v>2.5</v>
      </c>
      <c r="F200" s="54">
        <v>3.5</v>
      </c>
      <c r="G200" s="70">
        <v>1.5</v>
      </c>
      <c r="H200" s="70">
        <v>10</v>
      </c>
      <c r="I200" s="71">
        <v>2.5</v>
      </c>
      <c r="K200" s="74">
        <v>2</v>
      </c>
      <c r="L200" s="74">
        <v>7.5</v>
      </c>
      <c r="M200" s="74">
        <v>15</v>
      </c>
      <c r="N200" s="76">
        <v>2.5</v>
      </c>
    </row>
    <row r="201" spans="1:14" ht="15.75">
      <c r="A201" s="55">
        <v>1.5</v>
      </c>
      <c r="B201" s="48">
        <v>5.5</v>
      </c>
      <c r="C201" s="48">
        <v>17</v>
      </c>
      <c r="D201" s="46">
        <v>16</v>
      </c>
      <c r="F201" s="54">
        <v>9</v>
      </c>
      <c r="G201" s="70">
        <v>18.5</v>
      </c>
      <c r="H201" s="70">
        <v>14.5</v>
      </c>
      <c r="I201" s="71">
        <v>16</v>
      </c>
      <c r="K201" s="74">
        <v>16.5</v>
      </c>
      <c r="L201" s="74">
        <v>14</v>
      </c>
      <c r="M201" s="74">
        <v>15</v>
      </c>
      <c r="N201" s="76">
        <v>16</v>
      </c>
    </row>
    <row r="202" spans="1:14" ht="15.75">
      <c r="A202" s="55">
        <v>18.5</v>
      </c>
      <c r="B202" s="48">
        <v>16</v>
      </c>
      <c r="C202" s="48">
        <v>7.5</v>
      </c>
      <c r="D202" s="46">
        <v>4</v>
      </c>
      <c r="F202" s="70">
        <v>1</v>
      </c>
      <c r="G202" s="70">
        <v>12.5</v>
      </c>
      <c r="H202" s="70">
        <v>14.5</v>
      </c>
      <c r="I202" s="71">
        <v>4</v>
      </c>
      <c r="K202" s="74">
        <v>2</v>
      </c>
      <c r="L202" s="74">
        <v>14</v>
      </c>
      <c r="M202" s="74">
        <v>8</v>
      </c>
      <c r="N202" s="76">
        <v>4</v>
      </c>
    </row>
    <row r="203" spans="1:14" ht="15.75">
      <c r="A203" s="78">
        <v>4</v>
      </c>
      <c r="B203" s="79">
        <v>11</v>
      </c>
      <c r="C203" s="79">
        <v>12.5</v>
      </c>
      <c r="D203" s="80">
        <v>10</v>
      </c>
      <c r="F203" s="81">
        <v>19</v>
      </c>
      <c r="G203" s="81">
        <v>6.5</v>
      </c>
      <c r="H203" s="81">
        <v>10</v>
      </c>
      <c r="I203" s="82">
        <v>10</v>
      </c>
      <c r="K203" s="83">
        <v>10</v>
      </c>
      <c r="L203" s="83">
        <v>7.5</v>
      </c>
      <c r="M203" s="83">
        <v>15</v>
      </c>
      <c r="N203" s="84">
        <v>10</v>
      </c>
    </row>
    <row r="204" spans="1:14" ht="27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19" spans="1:9" ht="12.75">
      <c r="A219" s="11" t="s">
        <v>64</v>
      </c>
      <c r="B219" s="12" t="s">
        <v>66</v>
      </c>
      <c r="C219" s="68" t="s">
        <v>67</v>
      </c>
      <c r="D219" s="68" t="s">
        <v>81</v>
      </c>
      <c r="F219" s="68" t="s">
        <v>68</v>
      </c>
      <c r="G219" s="68" t="s">
        <v>70</v>
      </c>
      <c r="H219" s="68" t="s">
        <v>72</v>
      </c>
      <c r="I219" s="77" t="s">
        <v>81</v>
      </c>
    </row>
    <row r="220" spans="1:9" ht="12.75">
      <c r="A220" s="48">
        <v>1.5</v>
      </c>
      <c r="B220" s="46">
        <v>2</v>
      </c>
      <c r="C220" s="47">
        <v>5.5</v>
      </c>
      <c r="D220" s="47">
        <v>5</v>
      </c>
      <c r="F220" s="54">
        <v>19</v>
      </c>
      <c r="G220" s="54">
        <v>18</v>
      </c>
      <c r="H220" s="54">
        <v>16.5</v>
      </c>
      <c r="I220" s="54">
        <v>5</v>
      </c>
    </row>
    <row r="221" spans="1:9" ht="12.75">
      <c r="A221" s="48">
        <v>12</v>
      </c>
      <c r="B221" s="46">
        <v>16</v>
      </c>
      <c r="C221" s="47">
        <v>15</v>
      </c>
      <c r="D221" s="47">
        <v>15</v>
      </c>
      <c r="F221" s="54">
        <v>7</v>
      </c>
      <c r="G221" s="54">
        <v>11.5</v>
      </c>
      <c r="H221" s="54">
        <v>6.5</v>
      </c>
      <c r="I221" s="54">
        <v>15</v>
      </c>
    </row>
    <row r="222" spans="1:9" ht="12.75">
      <c r="A222" s="48">
        <v>6</v>
      </c>
      <c r="B222" s="46">
        <v>7</v>
      </c>
      <c r="C222" s="47">
        <v>19.5</v>
      </c>
      <c r="D222" s="47">
        <v>11.5</v>
      </c>
      <c r="F222" s="54">
        <v>14</v>
      </c>
      <c r="G222" s="54">
        <v>18</v>
      </c>
      <c r="H222" s="54">
        <v>6.5</v>
      </c>
      <c r="I222" s="54">
        <v>11.5</v>
      </c>
    </row>
    <row r="223" spans="1:9" ht="12.75">
      <c r="A223" s="48">
        <v>6</v>
      </c>
      <c r="B223" s="46">
        <v>16</v>
      </c>
      <c r="C223" s="47">
        <v>15</v>
      </c>
      <c r="D223" s="47">
        <v>17</v>
      </c>
      <c r="F223" s="54">
        <v>19</v>
      </c>
      <c r="G223" s="54">
        <v>5.5</v>
      </c>
      <c r="H223" s="54">
        <v>20</v>
      </c>
      <c r="I223" s="54">
        <v>17</v>
      </c>
    </row>
    <row r="224" spans="1:9" ht="12.75">
      <c r="A224" s="48">
        <v>6</v>
      </c>
      <c r="B224" s="46">
        <v>7</v>
      </c>
      <c r="C224" s="47">
        <v>2</v>
      </c>
      <c r="D224" s="47">
        <v>6</v>
      </c>
      <c r="F224" s="54">
        <v>7</v>
      </c>
      <c r="G224" s="54">
        <v>11.5</v>
      </c>
      <c r="H224" s="54">
        <v>6.5</v>
      </c>
      <c r="I224" s="54">
        <v>6</v>
      </c>
    </row>
    <row r="225" spans="1:9" ht="12.75">
      <c r="A225" s="48">
        <v>12</v>
      </c>
      <c r="B225" s="46">
        <v>2</v>
      </c>
      <c r="C225" s="47">
        <v>9.5</v>
      </c>
      <c r="D225" s="47">
        <v>7.5</v>
      </c>
      <c r="F225" s="54">
        <v>7</v>
      </c>
      <c r="G225" s="54">
        <v>2.5</v>
      </c>
      <c r="H225" s="54">
        <v>11.5</v>
      </c>
      <c r="I225" s="54">
        <v>7.5</v>
      </c>
    </row>
    <row r="226" spans="1:9" ht="12.75">
      <c r="A226" s="48">
        <v>19.5</v>
      </c>
      <c r="B226" s="46">
        <v>20</v>
      </c>
      <c r="C226" s="47">
        <v>15</v>
      </c>
      <c r="D226" s="47">
        <v>18</v>
      </c>
      <c r="F226" s="54">
        <v>14</v>
      </c>
      <c r="G226" s="54">
        <v>5.5</v>
      </c>
      <c r="H226" s="54">
        <v>11.5</v>
      </c>
      <c r="I226" s="54">
        <v>18</v>
      </c>
    </row>
    <row r="227" spans="1:9" ht="12.75">
      <c r="A227" s="48">
        <v>6</v>
      </c>
      <c r="B227" s="46">
        <v>7</v>
      </c>
      <c r="C227" s="47">
        <v>2</v>
      </c>
      <c r="D227" s="47">
        <v>7.5</v>
      </c>
      <c r="F227" s="54">
        <v>7</v>
      </c>
      <c r="G227" s="54">
        <v>11.5</v>
      </c>
      <c r="H227" s="54">
        <v>6.5</v>
      </c>
      <c r="I227" s="54">
        <v>7.5</v>
      </c>
    </row>
    <row r="228" spans="1:9" ht="12.75">
      <c r="A228" s="48">
        <v>12</v>
      </c>
      <c r="B228" s="46">
        <v>11.5</v>
      </c>
      <c r="C228" s="47">
        <v>15</v>
      </c>
      <c r="D228" s="47">
        <v>11.5</v>
      </c>
      <c r="F228" s="54">
        <v>7</v>
      </c>
      <c r="G228" s="54">
        <v>5.5</v>
      </c>
      <c r="H228" s="54">
        <v>11.5</v>
      </c>
      <c r="I228" s="54">
        <v>11.5</v>
      </c>
    </row>
    <row r="229" spans="1:9" ht="12.75">
      <c r="A229" s="48">
        <v>19.5</v>
      </c>
      <c r="B229" s="47">
        <v>7</v>
      </c>
      <c r="C229" s="47">
        <v>15</v>
      </c>
      <c r="D229" s="47">
        <v>9</v>
      </c>
      <c r="F229" s="54">
        <v>7</v>
      </c>
      <c r="G229" s="54">
        <v>18</v>
      </c>
      <c r="H229" s="54">
        <v>2</v>
      </c>
      <c r="I229" s="54">
        <v>9</v>
      </c>
    </row>
    <row r="230" spans="1:9" ht="12.75">
      <c r="A230" s="48">
        <v>16.5</v>
      </c>
      <c r="B230" s="47">
        <v>16</v>
      </c>
      <c r="C230" s="47">
        <v>9.5</v>
      </c>
      <c r="D230" s="47">
        <v>19.5</v>
      </c>
      <c r="F230" s="54">
        <v>14</v>
      </c>
      <c r="G230" s="54">
        <v>18</v>
      </c>
      <c r="H230" s="54">
        <v>16.5</v>
      </c>
      <c r="I230" s="54">
        <v>19.5</v>
      </c>
    </row>
    <row r="231" spans="1:9" ht="12.75">
      <c r="A231" s="48">
        <v>1.5</v>
      </c>
      <c r="B231" s="47">
        <v>16</v>
      </c>
      <c r="C231" s="47">
        <v>5.5</v>
      </c>
      <c r="D231" s="47">
        <v>1</v>
      </c>
      <c r="F231" s="54">
        <v>1.5</v>
      </c>
      <c r="G231" s="54">
        <v>11.5</v>
      </c>
      <c r="H231" s="54">
        <v>2</v>
      </c>
      <c r="I231" s="54">
        <v>1</v>
      </c>
    </row>
    <row r="232" spans="1:9" ht="12.75">
      <c r="A232" s="48">
        <v>16.5</v>
      </c>
      <c r="B232" s="47">
        <v>16</v>
      </c>
      <c r="C232" s="47">
        <v>9.5</v>
      </c>
      <c r="D232" s="47">
        <v>14</v>
      </c>
      <c r="F232" s="54">
        <v>14</v>
      </c>
      <c r="G232" s="54">
        <v>11.5</v>
      </c>
      <c r="H232" s="54">
        <v>16.5</v>
      </c>
      <c r="I232" s="54">
        <v>14</v>
      </c>
    </row>
    <row r="233" spans="1:9" ht="12.75">
      <c r="A233" s="48">
        <v>6</v>
      </c>
      <c r="B233" s="46">
        <v>7</v>
      </c>
      <c r="C233" s="47">
        <v>5.5</v>
      </c>
      <c r="D233" s="47">
        <v>13</v>
      </c>
      <c r="F233" s="54">
        <v>14</v>
      </c>
      <c r="G233" s="54">
        <v>2.5</v>
      </c>
      <c r="H233" s="54">
        <v>16.5</v>
      </c>
      <c r="I233" s="54">
        <v>13</v>
      </c>
    </row>
    <row r="234" spans="1:9" ht="12.75">
      <c r="A234" s="48">
        <v>16.5</v>
      </c>
      <c r="B234" s="46">
        <v>16</v>
      </c>
      <c r="C234" s="47">
        <v>19.5</v>
      </c>
      <c r="D234" s="47">
        <v>19.5</v>
      </c>
      <c r="F234" s="54">
        <v>14</v>
      </c>
      <c r="G234" s="54">
        <v>18</v>
      </c>
      <c r="H234" s="54">
        <v>16.5</v>
      </c>
      <c r="I234" s="54">
        <v>19.5</v>
      </c>
    </row>
    <row r="235" spans="1:9" ht="12.75">
      <c r="A235" s="47">
        <v>6</v>
      </c>
      <c r="B235" s="48">
        <v>7</v>
      </c>
      <c r="C235" s="47">
        <v>15</v>
      </c>
      <c r="D235" s="46">
        <v>2.5</v>
      </c>
      <c r="F235" s="54">
        <v>3</v>
      </c>
      <c r="G235" s="54">
        <v>11.5</v>
      </c>
      <c r="H235" s="71">
        <v>6.5</v>
      </c>
      <c r="I235" s="71">
        <v>2.5</v>
      </c>
    </row>
    <row r="236" spans="1:9" ht="12.75">
      <c r="A236" s="47">
        <v>12</v>
      </c>
      <c r="B236" s="46">
        <v>2</v>
      </c>
      <c r="C236" s="47">
        <v>2</v>
      </c>
      <c r="D236" s="46">
        <v>2.5</v>
      </c>
      <c r="F236" s="54">
        <v>19</v>
      </c>
      <c r="G236" s="54">
        <v>5.5</v>
      </c>
      <c r="H236" s="71">
        <v>2</v>
      </c>
      <c r="I236" s="71">
        <v>2.5</v>
      </c>
    </row>
    <row r="237" spans="1:9" ht="12.75">
      <c r="A237" s="47">
        <v>16.5</v>
      </c>
      <c r="B237" s="47">
        <v>16</v>
      </c>
      <c r="C237" s="47">
        <v>9.5</v>
      </c>
      <c r="D237" s="46">
        <v>16</v>
      </c>
      <c r="F237" s="54">
        <v>14</v>
      </c>
      <c r="G237" s="54">
        <v>11.5</v>
      </c>
      <c r="H237" s="71">
        <v>16.5</v>
      </c>
      <c r="I237" s="71">
        <v>16</v>
      </c>
    </row>
    <row r="238" spans="1:9" ht="12.75">
      <c r="A238" s="47">
        <v>6</v>
      </c>
      <c r="B238" s="47">
        <v>7</v>
      </c>
      <c r="C238" s="47">
        <v>15</v>
      </c>
      <c r="D238" s="46">
        <v>4</v>
      </c>
      <c r="F238" s="54">
        <v>1.5</v>
      </c>
      <c r="G238" s="54">
        <v>1</v>
      </c>
      <c r="H238" s="71">
        <v>6.5</v>
      </c>
      <c r="I238" s="71">
        <v>4</v>
      </c>
    </row>
    <row r="239" spans="1:9" ht="12.75">
      <c r="A239" s="85">
        <v>12</v>
      </c>
      <c r="B239" s="85">
        <v>11.5</v>
      </c>
      <c r="C239" s="85">
        <v>5.5</v>
      </c>
      <c r="D239" s="80">
        <v>10</v>
      </c>
      <c r="F239" s="86">
        <v>7</v>
      </c>
      <c r="G239" s="86">
        <v>11.5</v>
      </c>
      <c r="H239" s="82">
        <v>11.5</v>
      </c>
      <c r="I239" s="82">
        <v>10</v>
      </c>
    </row>
    <row r="240" spans="1:9" ht="25.5" customHeight="1">
      <c r="A240" s="45"/>
      <c r="B240" s="45"/>
      <c r="C240" s="45"/>
      <c r="D240" s="45"/>
      <c r="E240" s="45"/>
      <c r="F240" s="45"/>
      <c r="G240" s="45"/>
      <c r="H240" s="45"/>
      <c r="I240" s="45"/>
    </row>
  </sheetData>
  <sheetProtection/>
  <printOptions horizontalCentered="1"/>
  <pageMargins left="0.25" right="0.25" top="0.25" bottom="0.25" header="0" footer="0"/>
  <pageSetup horizontalDpi="300" verticalDpi="3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22">
      <selection activeCell="N15" sqref="N15"/>
    </sheetView>
  </sheetViews>
  <sheetFormatPr defaultColWidth="9.140625" defaultRowHeight="12.75"/>
  <cols>
    <col min="1" max="17" width="5.7109375" style="0" customWidth="1"/>
    <col min="19" max="23" width="8.7109375" style="0" customWidth="1"/>
  </cols>
  <sheetData>
    <row r="1" spans="1:12" ht="15.75">
      <c r="A1" s="87"/>
      <c r="B1" s="87" t="s">
        <v>82</v>
      </c>
      <c r="C1" s="87"/>
      <c r="D1" s="87"/>
      <c r="E1" s="87"/>
      <c r="F1" s="16"/>
      <c r="G1" s="16"/>
      <c r="H1" s="16"/>
      <c r="I1" s="16"/>
      <c r="J1" s="16"/>
      <c r="K1" s="16"/>
      <c r="L1" s="88"/>
    </row>
    <row r="2" spans="1:12" ht="15.75">
      <c r="A2" s="89"/>
      <c r="B2" s="16"/>
      <c r="C2" s="16"/>
      <c r="D2" s="16"/>
      <c r="E2" s="16"/>
      <c r="F2" s="16"/>
      <c r="G2" s="16"/>
      <c r="H2" s="16"/>
      <c r="I2" s="16"/>
      <c r="J2" s="16"/>
      <c r="K2" s="16"/>
      <c r="L2" s="88"/>
    </row>
    <row r="3" spans="1:12" ht="15.75">
      <c r="A3" s="89"/>
      <c r="C3" s="16"/>
      <c r="D3" s="16"/>
      <c r="E3" s="16"/>
      <c r="F3" s="16"/>
      <c r="G3" s="16"/>
      <c r="H3" s="16"/>
      <c r="I3" s="16"/>
      <c r="J3" s="16"/>
      <c r="K3" s="16"/>
      <c r="L3" s="88"/>
    </row>
    <row r="4" spans="1:12" ht="15.75">
      <c r="A4" s="89"/>
      <c r="B4" s="16"/>
      <c r="C4" s="16"/>
      <c r="D4" s="16"/>
      <c r="E4" s="16"/>
      <c r="F4" s="16"/>
      <c r="G4" s="16"/>
      <c r="H4" s="16"/>
      <c r="I4" s="16"/>
      <c r="J4" s="16"/>
      <c r="K4" s="16"/>
      <c r="L4" s="88"/>
    </row>
    <row r="5" spans="1:11" ht="15.75">
      <c r="A5" s="89"/>
      <c r="B5" s="90"/>
      <c r="C5" s="91"/>
      <c r="D5" s="90"/>
      <c r="E5" s="90"/>
      <c r="F5" s="90"/>
      <c r="G5" s="91"/>
      <c r="H5" s="90"/>
      <c r="I5" s="90"/>
      <c r="J5" s="90"/>
      <c r="K5" s="90"/>
    </row>
    <row r="6" spans="1:11" ht="15.75">
      <c r="A6" s="89"/>
      <c r="B6" s="90"/>
      <c r="C6" s="91"/>
      <c r="D6" s="90"/>
      <c r="E6" s="90"/>
      <c r="F6" s="90"/>
      <c r="G6" s="91"/>
      <c r="H6" s="90"/>
      <c r="I6" s="90"/>
      <c r="J6" s="90"/>
      <c r="K6" s="90"/>
    </row>
    <row r="7" spans="1:11" ht="15.75">
      <c r="A7" s="89"/>
      <c r="B7" s="90"/>
      <c r="C7" s="91"/>
      <c r="D7" s="90"/>
      <c r="E7" s="90"/>
      <c r="F7" s="90"/>
      <c r="G7" s="91"/>
      <c r="H7" s="90"/>
      <c r="I7" s="90"/>
      <c r="J7" s="90"/>
      <c r="K7" s="90"/>
    </row>
    <row r="8" spans="1:11" ht="15.75">
      <c r="A8" s="89"/>
      <c r="C8" s="91"/>
      <c r="D8" s="90"/>
      <c r="E8" s="90"/>
      <c r="F8" s="90"/>
      <c r="G8" s="91"/>
      <c r="H8" s="90"/>
      <c r="I8" s="90"/>
      <c r="J8" s="90"/>
      <c r="K8" s="90"/>
    </row>
    <row r="9" spans="1:11" ht="15.75">
      <c r="A9" s="89"/>
      <c r="B9" s="90"/>
      <c r="C9" s="91"/>
      <c r="D9" s="90"/>
      <c r="E9" s="90"/>
      <c r="F9" s="90"/>
      <c r="G9" s="91"/>
      <c r="H9" s="90"/>
      <c r="I9" s="90"/>
      <c r="J9" s="90"/>
      <c r="K9" s="90"/>
    </row>
    <row r="10" spans="1:11" ht="15.75">
      <c r="A10" s="89"/>
      <c r="B10" s="90"/>
      <c r="C10" s="91"/>
      <c r="D10" s="90"/>
      <c r="E10" s="90"/>
      <c r="F10" s="90"/>
      <c r="G10" s="91"/>
      <c r="H10" s="90"/>
      <c r="I10" s="90"/>
      <c r="J10" s="90"/>
      <c r="K10" s="90"/>
    </row>
    <row r="11" spans="1:11" ht="15.75">
      <c r="A11" s="89"/>
      <c r="B11" s="90"/>
      <c r="C11" s="91"/>
      <c r="D11" s="90"/>
      <c r="E11" s="90"/>
      <c r="F11" s="90"/>
      <c r="G11" s="91"/>
      <c r="H11" s="90"/>
      <c r="I11" s="90"/>
      <c r="J11" s="90"/>
      <c r="K11" s="90"/>
    </row>
    <row r="12" spans="1:11" ht="15.75">
      <c r="A12" s="89"/>
      <c r="B12" s="92"/>
      <c r="C12" s="91"/>
      <c r="D12" s="90"/>
      <c r="E12" s="90"/>
      <c r="F12" s="90"/>
      <c r="G12" s="91"/>
      <c r="H12" s="90"/>
      <c r="I12" s="90"/>
      <c r="J12" s="90"/>
      <c r="K12" s="90"/>
    </row>
    <row r="13" spans="1:12" ht="15.75">
      <c r="A13" s="87"/>
      <c r="B13" s="22"/>
      <c r="C13" s="1"/>
      <c r="D13" s="1"/>
      <c r="E13" s="1"/>
      <c r="F13" s="1"/>
      <c r="G13" s="1"/>
      <c r="H13" s="1"/>
      <c r="I13" s="1"/>
      <c r="J13" s="1"/>
      <c r="K13" s="93"/>
      <c r="L13" s="93"/>
    </row>
    <row r="14" spans="1:12" ht="15">
      <c r="A14" s="87"/>
      <c r="B14" s="94"/>
      <c r="C14" s="94"/>
      <c r="D14" s="94"/>
      <c r="E14" s="94"/>
      <c r="F14" s="94"/>
      <c r="G14" s="1"/>
      <c r="H14" s="1"/>
      <c r="I14" s="1"/>
      <c r="J14" s="1"/>
      <c r="K14" s="93"/>
      <c r="L14" s="93"/>
    </row>
    <row r="15" spans="1:12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5"/>
      <c r="L15" s="95"/>
    </row>
    <row r="16" spans="2:1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23" ht="15.75">
      <c r="A17" s="7" t="s">
        <v>1</v>
      </c>
      <c r="B17" s="8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J17" s="8">
        <v>9</v>
      </c>
      <c r="K17" s="8">
        <v>10</v>
      </c>
      <c r="L17" s="8">
        <v>11</v>
      </c>
      <c r="M17" s="8">
        <v>12</v>
      </c>
      <c r="N17" s="8">
        <v>13</v>
      </c>
      <c r="O17" s="8">
        <v>14</v>
      </c>
      <c r="P17" s="8">
        <v>15</v>
      </c>
      <c r="Q17" s="8">
        <v>16</v>
      </c>
      <c r="S17" s="59" t="s">
        <v>83</v>
      </c>
      <c r="T17" s="59" t="s">
        <v>84</v>
      </c>
      <c r="U17" s="59" t="s">
        <v>85</v>
      </c>
      <c r="V17" s="59" t="s">
        <v>86</v>
      </c>
      <c r="W17" s="59" t="s">
        <v>87</v>
      </c>
    </row>
    <row r="18" spans="1:23" ht="12.75">
      <c r="A18" s="9">
        <v>1</v>
      </c>
      <c r="B18" s="9">
        <v>4</v>
      </c>
      <c r="C18" s="10">
        <v>4</v>
      </c>
      <c r="D18" s="9">
        <v>1</v>
      </c>
      <c r="E18" s="9">
        <v>2</v>
      </c>
      <c r="F18" s="9">
        <v>3</v>
      </c>
      <c r="G18" s="9">
        <v>2</v>
      </c>
      <c r="H18" s="9">
        <v>2</v>
      </c>
      <c r="I18" s="9">
        <v>2</v>
      </c>
      <c r="J18" s="10">
        <v>3</v>
      </c>
      <c r="K18" s="9">
        <v>1</v>
      </c>
      <c r="L18" s="9">
        <v>1</v>
      </c>
      <c r="M18" s="9">
        <v>2</v>
      </c>
      <c r="N18" s="9">
        <v>5</v>
      </c>
      <c r="O18" s="9">
        <v>5</v>
      </c>
      <c r="P18" s="9">
        <v>4</v>
      </c>
      <c r="Q18" s="9">
        <v>2</v>
      </c>
      <c r="S18" s="31">
        <f>B18+D18+F18+H18+J18+L18+N18+P18</f>
        <v>23</v>
      </c>
      <c r="T18" s="31">
        <f>C18+E18+G18+I18+K18+M18+O18+Q18</f>
        <v>20</v>
      </c>
      <c r="U18" s="31">
        <f>S18*S18</f>
        <v>529</v>
      </c>
      <c r="V18" s="31">
        <f>T18*T18</f>
        <v>400</v>
      </c>
      <c r="W18" s="31">
        <f>S18*T18</f>
        <v>460</v>
      </c>
    </row>
    <row r="19" spans="1:23" ht="12.75">
      <c r="A19" s="9">
        <v>2</v>
      </c>
      <c r="B19" s="9">
        <v>2</v>
      </c>
      <c r="C19" s="10">
        <v>3</v>
      </c>
      <c r="D19" s="9">
        <v>3</v>
      </c>
      <c r="E19" s="9">
        <v>4</v>
      </c>
      <c r="F19" s="9">
        <v>4</v>
      </c>
      <c r="G19" s="9">
        <v>5</v>
      </c>
      <c r="H19" s="9">
        <v>3</v>
      </c>
      <c r="I19" s="9">
        <v>5</v>
      </c>
      <c r="J19" s="10">
        <v>3</v>
      </c>
      <c r="K19" s="9">
        <v>3</v>
      </c>
      <c r="L19" s="9">
        <v>4</v>
      </c>
      <c r="M19" s="9">
        <v>4</v>
      </c>
      <c r="N19" s="9">
        <v>3</v>
      </c>
      <c r="O19" s="9">
        <v>4</v>
      </c>
      <c r="P19" s="9">
        <v>2</v>
      </c>
      <c r="Q19" s="9">
        <v>5</v>
      </c>
      <c r="S19" s="31">
        <f aca="true" t="shared" si="0" ref="S19:S37">B19+D19+F19+H19+J19+L19+N19+P19</f>
        <v>24</v>
      </c>
      <c r="T19" s="31">
        <f aca="true" t="shared" si="1" ref="T19:T37">C19+E19+G19+I19+K19+M19+O19+Q19</f>
        <v>33</v>
      </c>
      <c r="U19" s="31">
        <f aca="true" t="shared" si="2" ref="U19:U37">S19*S19</f>
        <v>576</v>
      </c>
      <c r="V19" s="31">
        <f aca="true" t="shared" si="3" ref="V19:V37">T19*T19</f>
        <v>1089</v>
      </c>
      <c r="W19" s="31">
        <f aca="true" t="shared" si="4" ref="W19:W37">S19*T19</f>
        <v>792</v>
      </c>
    </row>
    <row r="20" spans="1:23" ht="12.75">
      <c r="A20" s="9">
        <v>3</v>
      </c>
      <c r="B20" s="9">
        <v>3</v>
      </c>
      <c r="C20" s="10">
        <v>2</v>
      </c>
      <c r="D20" s="9">
        <v>2</v>
      </c>
      <c r="E20" s="9">
        <v>3</v>
      </c>
      <c r="F20" s="9">
        <v>5</v>
      </c>
      <c r="G20" s="9">
        <v>3</v>
      </c>
      <c r="H20" s="9">
        <v>3</v>
      </c>
      <c r="I20" s="9">
        <v>3</v>
      </c>
      <c r="J20" s="10">
        <v>4</v>
      </c>
      <c r="K20" s="9">
        <v>2</v>
      </c>
      <c r="L20" s="9">
        <v>2</v>
      </c>
      <c r="M20" s="9">
        <v>5</v>
      </c>
      <c r="N20" s="9">
        <v>4</v>
      </c>
      <c r="O20" s="9">
        <v>5</v>
      </c>
      <c r="P20" s="9">
        <v>2</v>
      </c>
      <c r="Q20" s="9">
        <v>3</v>
      </c>
      <c r="S20" s="31">
        <f t="shared" si="0"/>
        <v>25</v>
      </c>
      <c r="T20" s="31">
        <f t="shared" si="1"/>
        <v>26</v>
      </c>
      <c r="U20" s="31">
        <f t="shared" si="2"/>
        <v>625</v>
      </c>
      <c r="V20" s="31">
        <f t="shared" si="3"/>
        <v>676</v>
      </c>
      <c r="W20" s="31">
        <f t="shared" si="4"/>
        <v>650</v>
      </c>
    </row>
    <row r="21" spans="1:23" ht="12.75">
      <c r="A21" s="9">
        <v>4</v>
      </c>
      <c r="B21" s="9">
        <v>5</v>
      </c>
      <c r="C21" s="10">
        <v>2</v>
      </c>
      <c r="D21" s="9">
        <v>4</v>
      </c>
      <c r="E21" s="9">
        <v>4</v>
      </c>
      <c r="F21" s="9">
        <v>4</v>
      </c>
      <c r="G21" s="9">
        <v>4</v>
      </c>
      <c r="H21" s="9">
        <v>5</v>
      </c>
      <c r="I21" s="9">
        <v>4</v>
      </c>
      <c r="J21" s="9">
        <v>2</v>
      </c>
      <c r="K21" s="9">
        <v>2</v>
      </c>
      <c r="L21" s="9">
        <v>4</v>
      </c>
      <c r="M21" s="9">
        <v>4</v>
      </c>
      <c r="N21" s="9">
        <v>5</v>
      </c>
      <c r="O21" s="9">
        <v>3</v>
      </c>
      <c r="P21" s="9">
        <v>5</v>
      </c>
      <c r="Q21" s="9">
        <v>4</v>
      </c>
      <c r="S21" s="31">
        <f t="shared" si="0"/>
        <v>34</v>
      </c>
      <c r="T21" s="31">
        <f t="shared" si="1"/>
        <v>27</v>
      </c>
      <c r="U21" s="31">
        <f t="shared" si="2"/>
        <v>1156</v>
      </c>
      <c r="V21" s="31">
        <f t="shared" si="3"/>
        <v>729</v>
      </c>
      <c r="W21" s="31">
        <f t="shared" si="4"/>
        <v>918</v>
      </c>
    </row>
    <row r="22" spans="1:23" ht="12.75">
      <c r="A22" s="9">
        <v>5</v>
      </c>
      <c r="B22" s="9">
        <v>4</v>
      </c>
      <c r="C22" s="10">
        <v>4</v>
      </c>
      <c r="D22" s="9">
        <v>2</v>
      </c>
      <c r="E22" s="9">
        <v>2</v>
      </c>
      <c r="F22" s="9">
        <v>4</v>
      </c>
      <c r="G22" s="9">
        <v>3</v>
      </c>
      <c r="H22" s="9">
        <v>2</v>
      </c>
      <c r="I22" s="9">
        <v>2</v>
      </c>
      <c r="J22" s="9">
        <v>5</v>
      </c>
      <c r="K22" s="9">
        <v>2</v>
      </c>
      <c r="L22" s="9">
        <v>2</v>
      </c>
      <c r="M22" s="9">
        <v>1</v>
      </c>
      <c r="N22" s="9">
        <v>3</v>
      </c>
      <c r="O22" s="9">
        <v>4</v>
      </c>
      <c r="P22" s="9">
        <v>2</v>
      </c>
      <c r="Q22" s="9">
        <v>5</v>
      </c>
      <c r="S22" s="31">
        <f t="shared" si="0"/>
        <v>24</v>
      </c>
      <c r="T22" s="31">
        <f t="shared" si="1"/>
        <v>23</v>
      </c>
      <c r="U22" s="31">
        <f t="shared" si="2"/>
        <v>576</v>
      </c>
      <c r="V22" s="31">
        <f t="shared" si="3"/>
        <v>529</v>
      </c>
      <c r="W22" s="31">
        <f t="shared" si="4"/>
        <v>552</v>
      </c>
    </row>
    <row r="23" spans="1:23" ht="12.75">
      <c r="A23" s="9">
        <v>6</v>
      </c>
      <c r="B23" s="9">
        <v>1</v>
      </c>
      <c r="C23" s="10">
        <v>4</v>
      </c>
      <c r="D23" s="9">
        <v>3</v>
      </c>
      <c r="E23" s="9">
        <v>4</v>
      </c>
      <c r="F23" s="9">
        <v>3</v>
      </c>
      <c r="G23" s="9">
        <v>4</v>
      </c>
      <c r="H23" s="9">
        <v>3</v>
      </c>
      <c r="I23" s="9">
        <v>4</v>
      </c>
      <c r="J23" s="9">
        <v>3</v>
      </c>
      <c r="K23" s="9">
        <v>3</v>
      </c>
      <c r="L23" s="9">
        <v>1</v>
      </c>
      <c r="M23" s="9">
        <v>3</v>
      </c>
      <c r="N23" s="9">
        <v>3</v>
      </c>
      <c r="O23" s="9">
        <v>2</v>
      </c>
      <c r="P23" s="9">
        <v>3</v>
      </c>
      <c r="Q23" s="9">
        <v>4</v>
      </c>
      <c r="S23" s="31">
        <f t="shared" si="0"/>
        <v>20</v>
      </c>
      <c r="T23" s="31">
        <f t="shared" si="1"/>
        <v>28</v>
      </c>
      <c r="U23" s="31">
        <f t="shared" si="2"/>
        <v>400</v>
      </c>
      <c r="V23" s="31">
        <f t="shared" si="3"/>
        <v>784</v>
      </c>
      <c r="W23" s="31">
        <f t="shared" si="4"/>
        <v>560</v>
      </c>
    </row>
    <row r="24" spans="1:23" ht="12.75">
      <c r="A24" s="9">
        <v>7</v>
      </c>
      <c r="B24" s="9">
        <v>4</v>
      </c>
      <c r="C24" s="10">
        <v>5</v>
      </c>
      <c r="D24" s="9">
        <v>5</v>
      </c>
      <c r="E24" s="9">
        <v>3</v>
      </c>
      <c r="F24" s="9">
        <v>4</v>
      </c>
      <c r="G24" s="9">
        <v>4</v>
      </c>
      <c r="H24" s="9">
        <v>4</v>
      </c>
      <c r="I24" s="9">
        <v>4</v>
      </c>
      <c r="J24" s="9">
        <v>4</v>
      </c>
      <c r="K24" s="9">
        <v>5</v>
      </c>
      <c r="L24" s="9">
        <v>5</v>
      </c>
      <c r="M24" s="9">
        <v>4</v>
      </c>
      <c r="N24" s="9">
        <v>4</v>
      </c>
      <c r="O24" s="9">
        <v>3</v>
      </c>
      <c r="P24" s="9">
        <v>3</v>
      </c>
      <c r="Q24" s="9">
        <v>2</v>
      </c>
      <c r="S24" s="31">
        <f t="shared" si="0"/>
        <v>33</v>
      </c>
      <c r="T24" s="31">
        <f t="shared" si="1"/>
        <v>30</v>
      </c>
      <c r="U24" s="31">
        <f t="shared" si="2"/>
        <v>1089</v>
      </c>
      <c r="V24" s="31">
        <f t="shared" si="3"/>
        <v>900</v>
      </c>
      <c r="W24" s="31">
        <f t="shared" si="4"/>
        <v>990</v>
      </c>
    </row>
    <row r="25" spans="1:23" ht="12.75">
      <c r="A25" s="9">
        <v>8</v>
      </c>
      <c r="B25" s="9">
        <v>4</v>
      </c>
      <c r="C25" s="10">
        <v>3</v>
      </c>
      <c r="D25" s="9">
        <v>2</v>
      </c>
      <c r="E25" s="9">
        <v>3</v>
      </c>
      <c r="F25" s="9">
        <v>1</v>
      </c>
      <c r="G25" s="9">
        <v>5</v>
      </c>
      <c r="H25" s="9">
        <v>3</v>
      </c>
      <c r="I25" s="9">
        <v>5</v>
      </c>
      <c r="J25" s="10">
        <v>4</v>
      </c>
      <c r="K25" s="9">
        <v>2</v>
      </c>
      <c r="L25" s="9">
        <v>2</v>
      </c>
      <c r="M25" s="9">
        <v>1</v>
      </c>
      <c r="N25" s="9">
        <v>3</v>
      </c>
      <c r="O25" s="9">
        <v>4</v>
      </c>
      <c r="P25" s="9">
        <v>2</v>
      </c>
      <c r="Q25" s="9">
        <v>1</v>
      </c>
      <c r="S25" s="31">
        <f t="shared" si="0"/>
        <v>21</v>
      </c>
      <c r="T25" s="31">
        <f t="shared" si="1"/>
        <v>24</v>
      </c>
      <c r="U25" s="31">
        <f t="shared" si="2"/>
        <v>441</v>
      </c>
      <c r="V25" s="31">
        <f t="shared" si="3"/>
        <v>576</v>
      </c>
      <c r="W25" s="31">
        <f t="shared" si="4"/>
        <v>504</v>
      </c>
    </row>
    <row r="26" spans="1:23" ht="12.75">
      <c r="A26" s="9">
        <v>9</v>
      </c>
      <c r="B26" s="9">
        <v>3</v>
      </c>
      <c r="C26" s="10">
        <v>2</v>
      </c>
      <c r="D26" s="9">
        <v>3</v>
      </c>
      <c r="E26" s="9">
        <v>5</v>
      </c>
      <c r="F26" s="9">
        <v>4</v>
      </c>
      <c r="G26" s="9">
        <v>2</v>
      </c>
      <c r="H26" s="9">
        <v>3</v>
      </c>
      <c r="I26" s="9">
        <v>4</v>
      </c>
      <c r="J26" s="10">
        <v>3</v>
      </c>
      <c r="K26" s="9">
        <v>3</v>
      </c>
      <c r="L26" s="9">
        <v>3</v>
      </c>
      <c r="M26" s="9">
        <v>4</v>
      </c>
      <c r="N26" s="9">
        <v>3</v>
      </c>
      <c r="O26" s="9">
        <v>3</v>
      </c>
      <c r="P26" s="9">
        <v>3</v>
      </c>
      <c r="Q26" s="9">
        <v>2</v>
      </c>
      <c r="S26" s="31">
        <f t="shared" si="0"/>
        <v>25</v>
      </c>
      <c r="T26" s="31">
        <f t="shared" si="1"/>
        <v>25</v>
      </c>
      <c r="U26" s="31">
        <f t="shared" si="2"/>
        <v>625</v>
      </c>
      <c r="V26" s="31">
        <f t="shared" si="3"/>
        <v>625</v>
      </c>
      <c r="W26" s="31">
        <f t="shared" si="4"/>
        <v>625</v>
      </c>
    </row>
    <row r="27" spans="1:23" ht="12.75">
      <c r="A27" s="9">
        <v>10</v>
      </c>
      <c r="B27" s="9">
        <v>5</v>
      </c>
      <c r="C27" s="9">
        <v>1</v>
      </c>
      <c r="D27" s="9">
        <v>1</v>
      </c>
      <c r="E27" s="9">
        <v>4</v>
      </c>
      <c r="F27" s="9">
        <v>4</v>
      </c>
      <c r="G27" s="9">
        <v>2</v>
      </c>
      <c r="H27" s="9">
        <v>3</v>
      </c>
      <c r="I27" s="9">
        <v>2</v>
      </c>
      <c r="J27" s="10">
        <v>3</v>
      </c>
      <c r="K27" s="9">
        <v>5</v>
      </c>
      <c r="L27" s="9">
        <v>2</v>
      </c>
      <c r="M27" s="9">
        <v>4</v>
      </c>
      <c r="N27" s="9">
        <v>3</v>
      </c>
      <c r="O27" s="9">
        <v>5</v>
      </c>
      <c r="P27" s="9">
        <v>1</v>
      </c>
      <c r="Q27" s="9">
        <v>4</v>
      </c>
      <c r="S27" s="31">
        <f t="shared" si="0"/>
        <v>22</v>
      </c>
      <c r="T27" s="31">
        <f t="shared" si="1"/>
        <v>27</v>
      </c>
      <c r="U27" s="31">
        <f t="shared" si="2"/>
        <v>484</v>
      </c>
      <c r="V27" s="31">
        <f t="shared" si="3"/>
        <v>729</v>
      </c>
      <c r="W27" s="31">
        <f t="shared" si="4"/>
        <v>594</v>
      </c>
    </row>
    <row r="28" spans="1:23" ht="12.75">
      <c r="A28" s="9">
        <v>11</v>
      </c>
      <c r="B28" s="9">
        <v>4</v>
      </c>
      <c r="C28" s="9">
        <v>5</v>
      </c>
      <c r="D28" s="9">
        <v>4</v>
      </c>
      <c r="E28" s="9">
        <v>3</v>
      </c>
      <c r="F28" s="9">
        <v>5</v>
      </c>
      <c r="G28" s="9">
        <v>4</v>
      </c>
      <c r="H28" s="9">
        <v>4</v>
      </c>
      <c r="I28" s="9">
        <v>4</v>
      </c>
      <c r="J28" s="10">
        <v>5</v>
      </c>
      <c r="K28" s="9">
        <v>4</v>
      </c>
      <c r="L28" s="9">
        <v>4</v>
      </c>
      <c r="M28" s="9">
        <v>3</v>
      </c>
      <c r="N28" s="9">
        <v>4</v>
      </c>
      <c r="O28" s="9">
        <v>5</v>
      </c>
      <c r="P28" s="9">
        <v>4</v>
      </c>
      <c r="Q28" s="9">
        <v>5</v>
      </c>
      <c r="S28" s="31">
        <f t="shared" si="0"/>
        <v>34</v>
      </c>
      <c r="T28" s="31">
        <f t="shared" si="1"/>
        <v>33</v>
      </c>
      <c r="U28" s="31">
        <f t="shared" si="2"/>
        <v>1156</v>
      </c>
      <c r="V28" s="31">
        <f t="shared" si="3"/>
        <v>1089</v>
      </c>
      <c r="W28" s="31">
        <f t="shared" si="4"/>
        <v>1122</v>
      </c>
    </row>
    <row r="29" spans="1:23" ht="12.75">
      <c r="A29" s="9">
        <v>12</v>
      </c>
      <c r="B29" s="9">
        <v>2</v>
      </c>
      <c r="C29" s="9">
        <v>2</v>
      </c>
      <c r="D29" s="9">
        <v>1</v>
      </c>
      <c r="E29" s="9">
        <v>2</v>
      </c>
      <c r="F29" s="9">
        <v>2</v>
      </c>
      <c r="G29" s="9">
        <v>1</v>
      </c>
      <c r="H29" s="9">
        <v>1</v>
      </c>
      <c r="I29" s="9">
        <v>1</v>
      </c>
      <c r="J29" s="10">
        <v>2</v>
      </c>
      <c r="K29" s="9">
        <v>1</v>
      </c>
      <c r="L29" s="9">
        <v>4</v>
      </c>
      <c r="M29" s="9">
        <v>2</v>
      </c>
      <c r="N29" s="9">
        <v>1</v>
      </c>
      <c r="O29" s="9">
        <v>4</v>
      </c>
      <c r="P29" s="9">
        <v>1</v>
      </c>
      <c r="Q29" s="9">
        <v>2</v>
      </c>
      <c r="S29" s="31">
        <f t="shared" si="0"/>
        <v>14</v>
      </c>
      <c r="T29" s="31">
        <f t="shared" si="1"/>
        <v>15</v>
      </c>
      <c r="U29" s="31">
        <f t="shared" si="2"/>
        <v>196</v>
      </c>
      <c r="V29" s="31">
        <f t="shared" si="3"/>
        <v>225</v>
      </c>
      <c r="W29" s="31">
        <f t="shared" si="4"/>
        <v>210</v>
      </c>
    </row>
    <row r="30" spans="1:23" ht="12.75">
      <c r="A30" s="9">
        <v>13</v>
      </c>
      <c r="B30" s="9">
        <v>4</v>
      </c>
      <c r="C30" s="9">
        <v>3</v>
      </c>
      <c r="D30" s="9">
        <v>4</v>
      </c>
      <c r="E30" s="9">
        <v>3</v>
      </c>
      <c r="F30" s="9">
        <v>3</v>
      </c>
      <c r="G30" s="9">
        <v>3</v>
      </c>
      <c r="H30" s="9">
        <v>4</v>
      </c>
      <c r="I30" s="9">
        <v>3</v>
      </c>
      <c r="J30" s="10">
        <v>1</v>
      </c>
      <c r="K30" s="9">
        <v>4</v>
      </c>
      <c r="L30" s="9">
        <v>4</v>
      </c>
      <c r="M30" s="9">
        <v>3</v>
      </c>
      <c r="N30" s="9">
        <v>4</v>
      </c>
      <c r="O30" s="9">
        <v>4</v>
      </c>
      <c r="P30" s="9">
        <v>4</v>
      </c>
      <c r="Q30" s="9">
        <v>3</v>
      </c>
      <c r="S30" s="31">
        <f t="shared" si="0"/>
        <v>28</v>
      </c>
      <c r="T30" s="31">
        <f t="shared" si="1"/>
        <v>26</v>
      </c>
      <c r="U30" s="31">
        <f t="shared" si="2"/>
        <v>784</v>
      </c>
      <c r="V30" s="31">
        <f t="shared" si="3"/>
        <v>676</v>
      </c>
      <c r="W30" s="31">
        <f t="shared" si="4"/>
        <v>728</v>
      </c>
    </row>
    <row r="31" spans="1:23" ht="12.75">
      <c r="A31" s="9">
        <v>14</v>
      </c>
      <c r="B31" s="9">
        <v>5</v>
      </c>
      <c r="C31" s="10">
        <v>4</v>
      </c>
      <c r="D31" s="9">
        <v>2</v>
      </c>
      <c r="E31" s="9">
        <v>3</v>
      </c>
      <c r="F31" s="9">
        <v>4</v>
      </c>
      <c r="G31" s="9">
        <v>4</v>
      </c>
      <c r="H31" s="9">
        <v>4</v>
      </c>
      <c r="I31" s="9">
        <v>4</v>
      </c>
      <c r="J31" s="10">
        <v>3</v>
      </c>
      <c r="K31" s="9">
        <v>2</v>
      </c>
      <c r="L31" s="9">
        <v>2</v>
      </c>
      <c r="M31" s="9">
        <v>2</v>
      </c>
      <c r="N31" s="9">
        <v>4</v>
      </c>
      <c r="O31" s="9">
        <v>2</v>
      </c>
      <c r="P31" s="9">
        <v>4</v>
      </c>
      <c r="Q31" s="9">
        <v>4</v>
      </c>
      <c r="S31" s="31">
        <f t="shared" si="0"/>
        <v>28</v>
      </c>
      <c r="T31" s="31">
        <f t="shared" si="1"/>
        <v>25</v>
      </c>
      <c r="U31" s="31">
        <f t="shared" si="2"/>
        <v>784</v>
      </c>
      <c r="V31" s="31">
        <f t="shared" si="3"/>
        <v>625</v>
      </c>
      <c r="W31" s="31">
        <f t="shared" si="4"/>
        <v>700</v>
      </c>
    </row>
    <row r="32" spans="1:23" ht="12.75">
      <c r="A32" s="9">
        <v>15</v>
      </c>
      <c r="B32" s="9">
        <v>4</v>
      </c>
      <c r="C32" s="10">
        <v>3</v>
      </c>
      <c r="D32" s="9">
        <v>4</v>
      </c>
      <c r="E32" s="9">
        <v>4</v>
      </c>
      <c r="F32" s="9">
        <v>5</v>
      </c>
      <c r="G32" s="9">
        <v>4</v>
      </c>
      <c r="H32" s="9">
        <v>4</v>
      </c>
      <c r="I32" s="9">
        <v>4</v>
      </c>
      <c r="J32" s="10">
        <v>4</v>
      </c>
      <c r="K32" s="9">
        <v>4</v>
      </c>
      <c r="L32" s="9">
        <v>4</v>
      </c>
      <c r="M32" s="9">
        <v>5</v>
      </c>
      <c r="N32" s="9">
        <v>4</v>
      </c>
      <c r="O32" s="9">
        <v>5</v>
      </c>
      <c r="P32" s="9">
        <v>4</v>
      </c>
      <c r="Q32" s="9">
        <v>5</v>
      </c>
      <c r="S32" s="31">
        <f t="shared" si="0"/>
        <v>33</v>
      </c>
      <c r="T32" s="31">
        <f t="shared" si="1"/>
        <v>34</v>
      </c>
      <c r="U32" s="31">
        <f t="shared" si="2"/>
        <v>1089</v>
      </c>
      <c r="V32" s="31">
        <f t="shared" si="3"/>
        <v>1156</v>
      </c>
      <c r="W32" s="31">
        <f t="shared" si="4"/>
        <v>1122</v>
      </c>
    </row>
    <row r="33" spans="1:23" ht="12.75">
      <c r="A33" s="9">
        <v>16</v>
      </c>
      <c r="B33" s="15">
        <v>3</v>
      </c>
      <c r="C33" s="15">
        <v>1</v>
      </c>
      <c r="D33" s="9">
        <v>2</v>
      </c>
      <c r="E33" s="9">
        <v>5</v>
      </c>
      <c r="F33" s="9">
        <v>2</v>
      </c>
      <c r="G33" s="10">
        <v>1</v>
      </c>
      <c r="H33" s="9">
        <v>2</v>
      </c>
      <c r="I33" s="10">
        <v>1</v>
      </c>
      <c r="J33" s="9">
        <v>2</v>
      </c>
      <c r="K33" s="9">
        <v>2</v>
      </c>
      <c r="L33" s="9">
        <v>2</v>
      </c>
      <c r="M33" s="9">
        <v>4</v>
      </c>
      <c r="N33" s="9">
        <v>2</v>
      </c>
      <c r="O33" s="9">
        <v>4</v>
      </c>
      <c r="P33" s="9">
        <v>2</v>
      </c>
      <c r="Q33" s="9">
        <v>2</v>
      </c>
      <c r="S33" s="31">
        <f t="shared" si="0"/>
        <v>17</v>
      </c>
      <c r="T33" s="31">
        <f t="shared" si="1"/>
        <v>20</v>
      </c>
      <c r="U33" s="31">
        <f t="shared" si="2"/>
        <v>289</v>
      </c>
      <c r="V33" s="31">
        <f t="shared" si="3"/>
        <v>400</v>
      </c>
      <c r="W33" s="31">
        <f t="shared" si="4"/>
        <v>340</v>
      </c>
    </row>
    <row r="34" spans="1:23" ht="12.75">
      <c r="A34" s="9">
        <v>17</v>
      </c>
      <c r="B34" s="9">
        <v>4</v>
      </c>
      <c r="C34" s="10">
        <v>2</v>
      </c>
      <c r="D34" s="9">
        <v>1</v>
      </c>
      <c r="E34" s="9">
        <v>2</v>
      </c>
      <c r="F34" s="9">
        <v>1</v>
      </c>
      <c r="G34" s="10">
        <v>3</v>
      </c>
      <c r="H34" s="9">
        <v>1</v>
      </c>
      <c r="I34" s="10">
        <v>3</v>
      </c>
      <c r="J34" s="9">
        <v>4</v>
      </c>
      <c r="K34" s="9">
        <v>3</v>
      </c>
      <c r="L34" s="9">
        <v>1</v>
      </c>
      <c r="M34" s="9">
        <v>1</v>
      </c>
      <c r="N34" s="9">
        <v>5</v>
      </c>
      <c r="O34" s="9">
        <v>3</v>
      </c>
      <c r="P34" s="9">
        <v>1</v>
      </c>
      <c r="Q34" s="9">
        <v>3</v>
      </c>
      <c r="S34" s="31">
        <f t="shared" si="0"/>
        <v>18</v>
      </c>
      <c r="T34" s="31">
        <f t="shared" si="1"/>
        <v>20</v>
      </c>
      <c r="U34" s="31">
        <f t="shared" si="2"/>
        <v>324</v>
      </c>
      <c r="V34" s="31">
        <f t="shared" si="3"/>
        <v>400</v>
      </c>
      <c r="W34" s="31">
        <f t="shared" si="4"/>
        <v>360</v>
      </c>
    </row>
    <row r="35" spans="1:23" ht="12.75">
      <c r="A35" s="9">
        <v>18</v>
      </c>
      <c r="B35" s="15">
        <v>1</v>
      </c>
      <c r="C35" s="31">
        <v>2</v>
      </c>
      <c r="D35" s="9">
        <v>4</v>
      </c>
      <c r="E35" s="9">
        <v>3</v>
      </c>
      <c r="F35" s="9">
        <v>5</v>
      </c>
      <c r="G35" s="10">
        <v>4</v>
      </c>
      <c r="H35" s="9">
        <v>4</v>
      </c>
      <c r="I35" s="10">
        <v>4</v>
      </c>
      <c r="J35" s="9">
        <v>4</v>
      </c>
      <c r="K35" s="9">
        <v>4</v>
      </c>
      <c r="L35" s="9">
        <v>4</v>
      </c>
      <c r="M35" s="9">
        <v>3</v>
      </c>
      <c r="N35" s="9">
        <v>4</v>
      </c>
      <c r="O35" s="9">
        <v>4</v>
      </c>
      <c r="P35" s="9">
        <v>4</v>
      </c>
      <c r="Q35" s="9">
        <v>4</v>
      </c>
      <c r="S35" s="31">
        <f t="shared" si="0"/>
        <v>30</v>
      </c>
      <c r="T35" s="31">
        <f t="shared" si="1"/>
        <v>28</v>
      </c>
      <c r="U35" s="31">
        <f t="shared" si="2"/>
        <v>900</v>
      </c>
      <c r="V35" s="31">
        <f t="shared" si="3"/>
        <v>784</v>
      </c>
      <c r="W35" s="31">
        <f t="shared" si="4"/>
        <v>840</v>
      </c>
    </row>
    <row r="36" spans="1:23" ht="12.75">
      <c r="A36" s="9">
        <v>19</v>
      </c>
      <c r="B36" s="15">
        <v>5</v>
      </c>
      <c r="C36" s="31">
        <v>4</v>
      </c>
      <c r="D36" s="9">
        <v>2</v>
      </c>
      <c r="E36" s="9">
        <v>1</v>
      </c>
      <c r="F36" s="9">
        <v>4</v>
      </c>
      <c r="G36" s="10">
        <v>4</v>
      </c>
      <c r="H36" s="9">
        <v>1</v>
      </c>
      <c r="I36" s="10">
        <v>4</v>
      </c>
      <c r="J36" s="9">
        <v>3</v>
      </c>
      <c r="K36" s="9">
        <v>2</v>
      </c>
      <c r="L36" s="9">
        <v>2</v>
      </c>
      <c r="M36" s="9">
        <v>4</v>
      </c>
      <c r="N36" s="9">
        <v>1</v>
      </c>
      <c r="O36" s="9">
        <v>1</v>
      </c>
      <c r="P36" s="9">
        <v>2</v>
      </c>
      <c r="Q36" s="9">
        <v>5</v>
      </c>
      <c r="S36" s="31">
        <f t="shared" si="0"/>
        <v>20</v>
      </c>
      <c r="T36" s="31">
        <f t="shared" si="1"/>
        <v>25</v>
      </c>
      <c r="U36" s="31">
        <f t="shared" si="2"/>
        <v>400</v>
      </c>
      <c r="V36" s="31">
        <f t="shared" si="3"/>
        <v>625</v>
      </c>
      <c r="W36" s="31">
        <f t="shared" si="4"/>
        <v>500</v>
      </c>
    </row>
    <row r="37" spans="1:23" ht="12.75">
      <c r="A37" s="9">
        <v>20</v>
      </c>
      <c r="B37" s="15">
        <v>2</v>
      </c>
      <c r="C37" s="31">
        <v>3</v>
      </c>
      <c r="D37" s="9">
        <v>3</v>
      </c>
      <c r="E37" s="9">
        <v>5</v>
      </c>
      <c r="F37" s="9">
        <v>3</v>
      </c>
      <c r="G37" s="10">
        <v>3</v>
      </c>
      <c r="H37" s="9">
        <v>3</v>
      </c>
      <c r="I37" s="10">
        <v>3</v>
      </c>
      <c r="J37" s="9">
        <v>4</v>
      </c>
      <c r="K37" s="9">
        <v>3</v>
      </c>
      <c r="L37" s="9">
        <v>3</v>
      </c>
      <c r="M37" s="9">
        <v>2</v>
      </c>
      <c r="N37" s="9">
        <v>3</v>
      </c>
      <c r="O37" s="9">
        <v>4</v>
      </c>
      <c r="P37" s="9">
        <v>3</v>
      </c>
      <c r="Q37" s="9">
        <v>1</v>
      </c>
      <c r="S37" s="31">
        <f t="shared" si="0"/>
        <v>24</v>
      </c>
      <c r="T37" s="31">
        <f t="shared" si="1"/>
        <v>24</v>
      </c>
      <c r="U37" s="31">
        <f t="shared" si="2"/>
        <v>576</v>
      </c>
      <c r="V37" s="31">
        <f t="shared" si="3"/>
        <v>576</v>
      </c>
      <c r="W37" s="31">
        <f t="shared" si="4"/>
        <v>576</v>
      </c>
    </row>
    <row r="38" spans="19:23" ht="21" customHeight="1">
      <c r="S38" s="68">
        <f>SUM(S18:S37)</f>
        <v>497</v>
      </c>
      <c r="T38" s="68">
        <f>SUM(T18:T37)</f>
        <v>513</v>
      </c>
      <c r="U38" s="68">
        <f>SUM(U18:U37)</f>
        <v>12999</v>
      </c>
      <c r="V38" s="68">
        <f>SUM(V18:V37)</f>
        <v>13593</v>
      </c>
      <c r="W38" s="68">
        <f>SUM(W18:W37)</f>
        <v>13143</v>
      </c>
    </row>
  </sheetData>
  <sheetProtection/>
  <printOptions/>
  <pageMargins left="0.75" right="0.75" top="1" bottom="1" header="0.5" footer="0.5"/>
  <pageSetup horizontalDpi="300" verticalDpi="300" orientation="landscape" paperSize="5" scale="80" r:id="rId4"/>
  <legacyDrawing r:id="rId3"/>
  <oleObjects>
    <oleObject progId="Equation.3" shapeId="492694" r:id="rId1"/>
    <oleObject progId="Equation.3" shapeId="49269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</dc:creator>
  <cp:keywords/>
  <dc:description/>
  <cp:lastModifiedBy>Presario B1900</cp:lastModifiedBy>
  <cp:lastPrinted>2007-04-25T21:03:09Z</cp:lastPrinted>
  <dcterms:created xsi:type="dcterms:W3CDTF">2004-11-01T20:27:23Z</dcterms:created>
  <dcterms:modified xsi:type="dcterms:W3CDTF">2013-06-16T22:41:10Z</dcterms:modified>
  <cp:category/>
  <cp:version/>
  <cp:contentType/>
  <cp:contentStatus/>
</cp:coreProperties>
</file>